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searslan\Desktop\TAYFUR AYLIK GELEN DOSYALAR\AYLIK ELEKTRİK İSTATİSTİKLERİ\ARALIK\"/>
    </mc:Choice>
  </mc:AlternateContent>
  <bookViews>
    <workbookView xWindow="0" yWindow="0" windowWidth="28800" windowHeight="12315" tabRatio="725"/>
  </bookViews>
  <sheets>
    <sheet name="Kaynaklara Göre" sheetId="22" r:id="rId1"/>
    <sheet name="2017-2018" sheetId="26" r:id="rId2"/>
    <sheet name="Kuruluşlara Göre" sheetId="24" r:id="rId3"/>
  </sheets>
  <calcPr calcId="162913"/>
</workbook>
</file>

<file path=xl/calcChain.xml><?xml version="1.0" encoding="utf-8"?>
<calcChain xmlns="http://schemas.openxmlformats.org/spreadsheetml/2006/main">
  <c r="G18" i="26" l="1"/>
  <c r="G27" i="26"/>
  <c r="O38" i="24"/>
  <c r="O40" i="24" s="1"/>
  <c r="O36" i="24"/>
  <c r="O28" i="24"/>
  <c r="O34" i="24"/>
  <c r="O16" i="24"/>
  <c r="O22" i="24"/>
  <c r="E27" i="26"/>
  <c r="N22" i="22"/>
  <c r="N28" i="22" s="1"/>
  <c r="N34" i="22" s="1"/>
  <c r="I27" i="26" l="1"/>
  <c r="N36" i="24" l="1"/>
  <c r="N38" i="24"/>
  <c r="N34" i="24"/>
  <c r="N28" i="24"/>
  <c r="N22" i="24"/>
  <c r="N16" i="24"/>
  <c r="M22" i="22"/>
  <c r="M28" i="22" s="1"/>
  <c r="N40" i="24" l="1"/>
  <c r="M34" i="22"/>
  <c r="E26" i="26"/>
  <c r="G26" i="26" l="1"/>
  <c r="I26" i="26" l="1"/>
  <c r="E25" i="26"/>
  <c r="E38" i="24" l="1"/>
  <c r="E34" i="24"/>
  <c r="E28" i="24"/>
  <c r="E22" i="24"/>
  <c r="E16" i="24"/>
  <c r="K22" i="24" l="1"/>
  <c r="E24" i="26" l="1"/>
  <c r="K36" i="24" l="1"/>
  <c r="K38" i="24"/>
  <c r="J28" i="24"/>
  <c r="E23" i="26"/>
  <c r="J22" i="22"/>
  <c r="J28" i="22" s="1"/>
  <c r="K40" i="24" l="1"/>
  <c r="E22" i="26"/>
  <c r="I23" i="26" l="1"/>
  <c r="E21" i="26"/>
  <c r="E20" i="26" l="1"/>
  <c r="E19" i="26" l="1"/>
  <c r="E18" i="26" l="1"/>
  <c r="E17" i="26" l="1"/>
  <c r="D22" i="22" l="1"/>
  <c r="D28" i="22" s="1"/>
  <c r="E22" i="22"/>
  <c r="E28" i="22" s="1"/>
  <c r="F22" i="22"/>
  <c r="F28" i="22" s="1"/>
  <c r="G22" i="22"/>
  <c r="G28" i="22" s="1"/>
  <c r="H22" i="22"/>
  <c r="H28" i="22" s="1"/>
  <c r="I22" i="22"/>
  <c r="I28" i="22" s="1"/>
  <c r="K22" i="22"/>
  <c r="K28" i="22" s="1"/>
  <c r="L22" i="22"/>
  <c r="L28" i="22" s="1"/>
  <c r="O32" i="22" l="1"/>
  <c r="O26" i="22" l="1"/>
  <c r="O24" i="22"/>
  <c r="O20" i="22"/>
  <c r="O18" i="22"/>
  <c r="O16" i="22"/>
  <c r="O14" i="22"/>
  <c r="O12" i="22"/>
  <c r="O30" i="22"/>
  <c r="O22" i="22" l="1"/>
  <c r="O28" i="22" s="1"/>
  <c r="C22" i="22" l="1"/>
  <c r="C28" i="22" s="1"/>
  <c r="C34" i="22" s="1"/>
  <c r="F34" i="24" l="1"/>
  <c r="G34" i="24"/>
  <c r="H34" i="24"/>
  <c r="I34" i="24"/>
  <c r="J34" i="24"/>
  <c r="K34" i="24"/>
  <c r="L34" i="24"/>
  <c r="M34" i="24"/>
  <c r="D34" i="24"/>
  <c r="F28" i="24"/>
  <c r="G28" i="24"/>
  <c r="H28" i="24"/>
  <c r="I28" i="24"/>
  <c r="K28" i="24"/>
  <c r="L28" i="24"/>
  <c r="M28" i="24"/>
  <c r="D28" i="24"/>
  <c r="P32" i="24"/>
  <c r="P30" i="24"/>
  <c r="P26" i="24"/>
  <c r="P24" i="24"/>
  <c r="P12" i="24"/>
  <c r="P14" i="24"/>
  <c r="P18" i="24"/>
  <c r="P20" i="24"/>
  <c r="F22" i="24"/>
  <c r="G22" i="24"/>
  <c r="H22" i="24"/>
  <c r="I22" i="24"/>
  <c r="J22" i="24"/>
  <c r="L22" i="24"/>
  <c r="M22" i="24"/>
  <c r="D22" i="24"/>
  <c r="F16" i="24"/>
  <c r="G16" i="24"/>
  <c r="H16" i="24"/>
  <c r="I16" i="24"/>
  <c r="J16" i="24"/>
  <c r="K16" i="24"/>
  <c r="G23" i="26" s="1"/>
  <c r="L16" i="24"/>
  <c r="M16" i="24"/>
  <c r="D16" i="24"/>
  <c r="P22" i="24" l="1"/>
  <c r="P16" i="24"/>
  <c r="P28" i="24"/>
  <c r="P34" i="24"/>
  <c r="F38" i="24" l="1"/>
  <c r="G38" i="24"/>
  <c r="H38" i="24"/>
  <c r="I38" i="24"/>
  <c r="J38" i="24"/>
  <c r="L38" i="24"/>
  <c r="M38" i="24"/>
  <c r="E36" i="24"/>
  <c r="F36" i="24"/>
  <c r="G36" i="24"/>
  <c r="H36" i="24"/>
  <c r="I36" i="24"/>
  <c r="J36" i="24"/>
  <c r="L36" i="24"/>
  <c r="M36" i="24"/>
  <c r="D38" i="24"/>
  <c r="D36" i="24"/>
  <c r="P38" i="24" l="1"/>
  <c r="G40" i="24"/>
  <c r="L40" i="24"/>
  <c r="H40" i="24"/>
  <c r="D40" i="24"/>
  <c r="P36" i="24"/>
  <c r="J40" i="24"/>
  <c r="F40" i="24"/>
  <c r="M40" i="24"/>
  <c r="I40" i="24"/>
  <c r="E40" i="24"/>
  <c r="I25" i="26" l="1"/>
  <c r="G25" i="26"/>
  <c r="G24" i="26"/>
  <c r="I24" i="26"/>
  <c r="G22" i="26"/>
  <c r="I22" i="26"/>
  <c r="I21" i="26"/>
  <c r="G21" i="26"/>
  <c r="G20" i="26"/>
  <c r="I20" i="26"/>
  <c r="I19" i="26"/>
  <c r="G19" i="26"/>
  <c r="I18" i="26"/>
  <c r="I17" i="26"/>
  <c r="G17" i="26"/>
  <c r="G16" i="26"/>
  <c r="P40" i="24"/>
  <c r="D29" i="26"/>
  <c r="C29" i="26"/>
  <c r="E16" i="26"/>
  <c r="F29" i="26"/>
  <c r="I16" i="26" l="1"/>
  <c r="E29" i="26"/>
  <c r="D34" i="22" l="1"/>
  <c r="E34" i="22"/>
  <c r="F34" i="22"/>
  <c r="G34" i="22"/>
  <c r="H34" i="22"/>
  <c r="I34" i="22"/>
  <c r="J34" i="22"/>
  <c r="K34" i="22"/>
  <c r="L34" i="22"/>
  <c r="O34" i="22" l="1"/>
  <c r="H29" i="26" l="1"/>
  <c r="I28" i="26" s="1"/>
  <c r="G29" i="26"/>
</calcChain>
</file>

<file path=xl/sharedStrings.xml><?xml version="1.0" encoding="utf-8"?>
<sst xmlns="http://schemas.openxmlformats.org/spreadsheetml/2006/main" count="161" uniqueCount="96">
  <si>
    <t xml:space="preserve">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</si>
  <si>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</si>
  <si>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</si>
  <si>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</si>
  <si>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</si>
  <si>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</si>
  <si>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</si>
  <si>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</si>
  <si>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</si>
  <si>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</si>
  <si>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</si>
  <si>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</si>
  <si>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</si>
  <si>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</si>
  <si>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HİDROLİK</t>
  </si>
  <si>
    <t>DIŞ ALIM</t>
  </si>
  <si>
    <t>DIŞ SATIM</t>
  </si>
  <si>
    <t>TÜRKİYE BRÜT ELEKTRİK ÜRETİMİNİN BİRİNCİL ENERJİ KAYNAKLARINA GÖRE AYLIK DAĞILIMI</t>
  </si>
  <si>
    <t>Birim (Unit): GWh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</si>
  <si>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</si>
  <si>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</si>
  <si>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</si>
  <si>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</si>
  <si>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</si>
  <si>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</si>
  <si>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</si>
  <si>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</si>
  <si>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</si>
  <si>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</si>
  <si>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</si>
  <si>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</si>
  <si>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</si>
  <si>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Hard Coal + Imported Coal</t>
  </si>
  <si>
    <t>Linyit</t>
  </si>
  <si>
    <t>Lignite</t>
  </si>
  <si>
    <t>Sıvı Yakıtlar</t>
  </si>
  <si>
    <t>Liquid Fuels</t>
  </si>
  <si>
    <t>Yenilenebilir + Atık</t>
  </si>
  <si>
    <t>Renew and Wastes</t>
  </si>
  <si>
    <t>TERMİK</t>
  </si>
  <si>
    <t>THERMAL</t>
  </si>
  <si>
    <t>HYDRO</t>
  </si>
  <si>
    <t>BRÜT ÜRETİM</t>
  </si>
  <si>
    <t>GROSS GENERATION</t>
  </si>
  <si>
    <t>IMPORTS</t>
  </si>
  <si>
    <t>EXPORTS</t>
  </si>
  <si>
    <t>BRÜT TALEP</t>
  </si>
  <si>
    <t>GROSS DEMAND</t>
  </si>
  <si>
    <t xml:space="preserve">      MONTHLY DISTRIBUTION OF TURKEY'S GROSS ELECTRICITY GENERATION BY PRIMARY ENERGY RESOURCES</t>
  </si>
  <si>
    <t>PRODUCTION COMP. +</t>
  </si>
  <si>
    <t>AUTOPRODUCERS + TOOR</t>
  </si>
  <si>
    <t>İŞLETME HAKKI DEVİR</t>
  </si>
  <si>
    <t>AYLAR</t>
  </si>
  <si>
    <t>MONTS</t>
  </si>
  <si>
    <t>ARTIŞ %</t>
  </si>
  <si>
    <t>INCREASE %</t>
  </si>
  <si>
    <t xml:space="preserve">                                         MONTHLY ELECTRICITY GENERATION OF TURKEY COMPARED WITH PREVIOUS YEAR</t>
  </si>
  <si>
    <t xml:space="preserve">             Birim (Unit): GWh</t>
  </si>
  <si>
    <t>EÜAŞ</t>
  </si>
  <si>
    <t>HİDROLİK+JEOTERMAL+RÜZGAR</t>
  </si>
  <si>
    <t>HYDRO+GEOTHERM.+WIND</t>
  </si>
  <si>
    <t>ÜRETİM ŞİRKETLERİ</t>
  </si>
  <si>
    <t>PRODUCTION COMP.</t>
  </si>
  <si>
    <t>TÜRKİYE ÜRETİM TOPLAMI</t>
  </si>
  <si>
    <t>TURKEY‘S TOTAL GENERATION</t>
  </si>
  <si>
    <t xml:space="preserve">TÜRKİYE BRÜT ELEKTRİK ENERJİSİ ÜRETİMİNİN  ÜRETİCİ KURULUŞLARA  AYLIK DAĞILIMI </t>
  </si>
  <si>
    <t xml:space="preserve">MONTHLY DISTRIBUTION OF TURKEY‘S GROSS ELECTRICITY GENERATION BY THE ELECTRICITY UTILITIES </t>
  </si>
  <si>
    <t xml:space="preserve">      Birim(Unit) : GWh</t>
  </si>
  <si>
    <t xml:space="preserve">                     ÖNCEKİ YILA GÖRE KARŞILAŞTIRMALI AYLIK TÜRKİYE BRÜT ELEKTRİK ÜRETİMİ</t>
  </si>
  <si>
    <r>
      <t>OCAK</t>
    </r>
    <r>
      <rPr>
        <sz val="8"/>
        <rFont val="Times New Roman"/>
        <family val="1"/>
        <charset val="162"/>
      </rPr>
      <t xml:space="preserve"> JANUARY</t>
    </r>
  </si>
  <si>
    <r>
      <t xml:space="preserve"> ŞUBAT</t>
    </r>
    <r>
      <rPr>
        <sz val="8"/>
        <rFont val="Times New Roman"/>
        <family val="1"/>
        <charset val="162"/>
      </rPr>
      <t xml:space="preserve"> FEBRUARY</t>
    </r>
  </si>
  <si>
    <r>
      <t xml:space="preserve">MART </t>
    </r>
    <r>
      <rPr>
        <sz val="8"/>
        <rFont val="Times New Roman"/>
        <family val="1"/>
        <charset val="162"/>
      </rPr>
      <t>MARCH</t>
    </r>
  </si>
  <si>
    <r>
      <t xml:space="preserve">NİSAN  </t>
    </r>
    <r>
      <rPr>
        <sz val="8"/>
        <rFont val="Times New Roman"/>
        <family val="1"/>
        <charset val="162"/>
      </rPr>
      <t xml:space="preserve"> APRIL</t>
    </r>
  </si>
  <si>
    <r>
      <t xml:space="preserve">MAYIS  </t>
    </r>
    <r>
      <rPr>
        <sz val="8"/>
        <rFont val="Times New Roman"/>
        <family val="1"/>
        <charset val="162"/>
      </rPr>
      <t xml:space="preserve"> MAY</t>
    </r>
  </si>
  <si>
    <r>
      <t>HAZİRAN</t>
    </r>
    <r>
      <rPr>
        <sz val="8"/>
        <rFont val="Times New Roman"/>
        <family val="1"/>
        <charset val="162"/>
      </rPr>
      <t xml:space="preserve"> JUNE</t>
    </r>
  </si>
  <si>
    <r>
      <t>TEMMUZ</t>
    </r>
    <r>
      <rPr>
        <sz val="8"/>
        <rFont val="Times New Roman"/>
        <family val="1"/>
        <charset val="162"/>
      </rPr>
      <t xml:space="preserve"> JULY</t>
    </r>
  </si>
  <si>
    <r>
      <t>AĞUSTOS</t>
    </r>
    <r>
      <rPr>
        <sz val="8"/>
        <rFont val="Times New Roman"/>
        <family val="1"/>
        <charset val="162"/>
      </rPr>
      <t xml:space="preserve"> AUGUST</t>
    </r>
  </si>
  <si>
    <r>
      <t>EYLÜL</t>
    </r>
    <r>
      <rPr>
        <sz val="8"/>
        <rFont val="Times New Roman"/>
        <family val="1"/>
        <charset val="162"/>
      </rPr>
      <t xml:space="preserve"> SEPTEMBER</t>
    </r>
  </si>
  <si>
    <r>
      <t>EKİM</t>
    </r>
    <r>
      <rPr>
        <sz val="8"/>
        <rFont val="Times New Roman"/>
        <family val="1"/>
        <charset val="162"/>
      </rPr>
      <t xml:space="preserve"> OCTOBER</t>
    </r>
  </si>
  <si>
    <r>
      <t>KASIM</t>
    </r>
    <r>
      <rPr>
        <sz val="8"/>
        <rFont val="Times New Roman"/>
        <family val="1"/>
        <charset val="162"/>
      </rPr>
      <t xml:space="preserve"> NOVEMBER</t>
    </r>
  </si>
  <si>
    <r>
      <t>ARALIK</t>
    </r>
    <r>
      <rPr>
        <sz val="8"/>
        <rFont val="Times New Roman"/>
        <family val="1"/>
        <charset val="162"/>
      </rPr>
      <t xml:space="preserve"> DECEMBER</t>
    </r>
  </si>
  <si>
    <r>
      <t xml:space="preserve">LİSANSSIZ SANTRALLAR                               </t>
    </r>
    <r>
      <rPr>
        <sz val="9"/>
        <rFont val="Times New Roman"/>
        <family val="1"/>
        <charset val="162"/>
      </rPr>
      <t>UNLICENSED STATIONS</t>
    </r>
  </si>
  <si>
    <t>HİDROLİK+RÜZGAR+GÜNEŞ</t>
  </si>
  <si>
    <t>HYDRO+.+WIND+SOLAR</t>
  </si>
  <si>
    <t>GEOTHERMAL + WIND +SOLAR</t>
  </si>
  <si>
    <t>JEOTERMAL + RÜZGAR+GÜNEŞ</t>
  </si>
  <si>
    <t>HİDROLİK+JEOTERMAL+RÜZGAR+GÜNEŞ</t>
  </si>
  <si>
    <t>HYDRO+GEOTHERM.+WIND+SOLAR</t>
  </si>
  <si>
    <t xml:space="preserve">Taşkömürü + İthal Kömür+Asfaltit </t>
  </si>
  <si>
    <t>TOOR</t>
  </si>
  <si>
    <t xml:space="preserve">EÜAŞ </t>
  </si>
  <si>
    <t xml:space="preserve">ÜRETİM ŞRK. + </t>
  </si>
  <si>
    <t>ÜRETİM ŞRK. +</t>
  </si>
  <si>
    <t xml:space="preserve">EÜAŞ  </t>
  </si>
  <si>
    <t>Doğal Gaz +Lng</t>
  </si>
  <si>
    <t>Naturl Gas +Lng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</si>
</sst>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.000"/>
    <numFmt numFmtId="166" formatCode="#,##0.0000"/>
    <numFmt numFmtId="167" formatCode="#,##0.00000"/>
    <numFmt numFmtId="168" formatCode="#,##0.0000000"/>
    <numFmt numFmtId="169" formatCode="#,##0.0000000000"/>
    <numFmt numFmtId="170" formatCode="#,##0.000000"/>
    <numFmt numFmtId="171" formatCode="#,##0.00000000"/>
  </numFmts>
  <fonts count="24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Arial"/>
      <family val="2"/>
      <charset val="162"/>
    </font>
    <font>
      <b/>
      <sz val="9"/>
      <name val="Arial Tur"/>
      <charset val="162"/>
    </font>
    <font>
      <sz val="7"/>
      <name val="Arial Tur"/>
      <charset val="162"/>
    </font>
    <font>
      <sz val="9"/>
      <name val="Arial Tur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i/>
      <sz val="8"/>
      <name val="Times New Roman"/>
      <family val="1"/>
      <charset val="162"/>
    </font>
    <font>
      <i/>
      <sz val="9"/>
      <name val="Times New Roman"/>
      <family val="1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1" fillId="0" borderId="0"/>
    <xf numFmtId="0" fontId="21" fillId="0" borderId="0"/>
  </cellStyleXfs>
  <cellXfs count="190">
    <xf numFmtId="0" fontId="0" fillId="0" borderId="0" xfId="0"/>
    <xf numFmtId="0" fontId="0" fillId="0" borderId="0" xfId="0" applyFill="1"/>
    <xf numFmtId="3" fontId="0" fillId="0" borderId="0" xfId="0" applyNumberFormat="1"/>
    <xf numFmtId="0" fontId="4" fillId="0" borderId="0" xfId="0" applyFont="1"/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" fillId="0" borderId="0" xfId="0" applyFont="1"/>
    <xf numFmtId="0" fontId="12" fillId="0" borderId="6" xfId="0" applyFont="1" applyBorder="1"/>
    <xf numFmtId="0" fontId="12" fillId="0" borderId="20" xfId="0" applyFont="1" applyBorder="1"/>
    <xf numFmtId="0" fontId="9" fillId="3" borderId="10" xfId="0" applyFont="1" applyFill="1" applyBorder="1" applyAlignment="1">
      <alignment horizontal="center"/>
    </xf>
    <xf numFmtId="0" fontId="12" fillId="3" borderId="21" xfId="0" applyFont="1" applyFill="1" applyBorder="1"/>
    <xf numFmtId="0" fontId="17" fillId="3" borderId="21" xfId="0" applyFont="1" applyFill="1" applyBorder="1" applyAlignment="1">
      <alignment horizontal="left"/>
    </xf>
    <xf numFmtId="0" fontId="12" fillId="3" borderId="22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0" fontId="10" fillId="3" borderId="11" xfId="0" applyFont="1" applyFill="1" applyBorder="1" applyAlignment="1">
      <alignment horizontal="center"/>
    </xf>
    <xf numFmtId="0" fontId="13" fillId="3" borderId="25" xfId="0" applyFont="1" applyFill="1" applyBorder="1"/>
    <xf numFmtId="0" fontId="13" fillId="3" borderId="1" xfId="0" applyFont="1" applyFill="1" applyBorder="1"/>
    <xf numFmtId="0" fontId="13" fillId="3" borderId="26" xfId="0" applyFont="1" applyFill="1" applyBorder="1"/>
    <xf numFmtId="0" fontId="10" fillId="3" borderId="2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30" xfId="0" applyFont="1" applyFill="1" applyBorder="1"/>
    <xf numFmtId="0" fontId="9" fillId="3" borderId="11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26" xfId="0" applyFont="1" applyFill="1" applyBorder="1"/>
    <xf numFmtId="0" fontId="9" fillId="3" borderId="14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distributed"/>
    </xf>
    <xf numFmtId="0" fontId="13" fillId="3" borderId="15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164" fontId="13" fillId="3" borderId="29" xfId="0" applyNumberFormat="1" applyFont="1" applyFill="1" applyBorder="1"/>
    <xf numFmtId="164" fontId="13" fillId="3" borderId="2" xfId="0" applyNumberFormat="1" applyFont="1" applyFill="1" applyBorder="1"/>
    <xf numFmtId="164" fontId="13" fillId="3" borderId="2" xfId="0" applyNumberFormat="1" applyFont="1" applyFill="1" applyBorder="1" applyAlignment="1"/>
    <xf numFmtId="164" fontId="13" fillId="3" borderId="30" xfId="0" applyNumberFormat="1" applyFont="1" applyFill="1" applyBorder="1"/>
    <xf numFmtId="164" fontId="13" fillId="3" borderId="31" xfId="0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16" fillId="2" borderId="6" xfId="0" applyFont="1" applyFill="1" applyBorder="1"/>
    <xf numFmtId="0" fontId="12" fillId="2" borderId="6" xfId="0" applyFont="1" applyFill="1" applyBorder="1"/>
    <xf numFmtId="0" fontId="12" fillId="2" borderId="20" xfId="0" applyFont="1" applyFill="1" applyBorder="1"/>
    <xf numFmtId="0" fontId="9" fillId="2" borderId="4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16" xfId="0" applyFont="1" applyFill="1" applyBorder="1"/>
    <xf numFmtId="0" fontId="9" fillId="2" borderId="8" xfId="0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34" xfId="0" applyFont="1" applyFill="1" applyBorder="1"/>
    <xf numFmtId="0" fontId="12" fillId="0" borderId="9" xfId="0" applyFont="1" applyBorder="1"/>
    <xf numFmtId="0" fontId="13" fillId="3" borderId="18" xfId="0" applyFont="1" applyFill="1" applyBorder="1"/>
    <xf numFmtId="0" fontId="15" fillId="3" borderId="13" xfId="0" applyFont="1" applyFill="1" applyBorder="1"/>
    <xf numFmtId="164" fontId="10" fillId="2" borderId="2" xfId="0" applyNumberFormat="1" applyFont="1" applyFill="1" applyBorder="1"/>
    <xf numFmtId="164" fontId="10" fillId="2" borderId="30" xfId="0" applyNumberFormat="1" applyFont="1" applyFill="1" applyBorder="1"/>
    <xf numFmtId="0" fontId="14" fillId="3" borderId="35" xfId="0" applyFont="1" applyFill="1" applyBorder="1"/>
    <xf numFmtId="0" fontId="12" fillId="2" borderId="9" xfId="0" applyFont="1" applyFill="1" applyBorder="1"/>
    <xf numFmtId="0" fontId="17" fillId="2" borderId="6" xfId="0" applyFont="1" applyFill="1" applyBorder="1"/>
    <xf numFmtId="0" fontId="12" fillId="2" borderId="4" xfId="0" applyFont="1" applyFill="1" applyBorder="1"/>
    <xf numFmtId="0" fontId="12" fillId="2" borderId="8" xfId="0" applyFont="1" applyFill="1" applyBorder="1"/>
    <xf numFmtId="0" fontId="18" fillId="2" borderId="5" xfId="0" applyFont="1" applyFill="1" applyBorder="1"/>
    <xf numFmtId="164" fontId="13" fillId="3" borderId="32" xfId="0" applyNumberFormat="1" applyFont="1" applyFill="1" applyBorder="1"/>
    <xf numFmtId="164" fontId="13" fillId="3" borderId="33" xfId="0" applyNumberFormat="1" applyFont="1" applyFill="1" applyBorder="1"/>
    <xf numFmtId="0" fontId="13" fillId="0" borderId="6" xfId="0" applyFont="1" applyBorder="1"/>
    <xf numFmtId="0" fontId="14" fillId="0" borderId="9" xfId="0" applyFont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164" fontId="10" fillId="2" borderId="1" xfId="0" applyNumberFormat="1" applyFont="1" applyFill="1" applyBorder="1"/>
    <xf numFmtId="164" fontId="10" fillId="2" borderId="26" xfId="0" applyNumberFormat="1" applyFont="1" applyFill="1" applyBorder="1"/>
    <xf numFmtId="164" fontId="10" fillId="2" borderId="3" xfId="0" applyNumberFormat="1" applyFont="1" applyFill="1" applyBorder="1"/>
    <xf numFmtId="164" fontId="10" fillId="2" borderId="28" xfId="0" applyNumberFormat="1" applyFont="1" applyFill="1" applyBorder="1"/>
    <xf numFmtId="164" fontId="14" fillId="2" borderId="27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/>
    <xf numFmtId="164" fontId="14" fillId="2" borderId="28" xfId="0" applyNumberFormat="1" applyFont="1" applyFill="1" applyBorder="1" applyAlignment="1">
      <alignment horizontal="right"/>
    </xf>
    <xf numFmtId="0" fontId="14" fillId="2" borderId="9" xfId="0" applyFont="1" applyFill="1" applyBorder="1"/>
    <xf numFmtId="0" fontId="14" fillId="2" borderId="6" xfId="0" applyFont="1" applyFill="1" applyBorder="1"/>
    <xf numFmtId="0" fontId="14" fillId="2" borderId="20" xfId="0" applyFont="1" applyFill="1" applyBorder="1"/>
    <xf numFmtId="0" fontId="12" fillId="0" borderId="7" xfId="0" applyFont="1" applyBorder="1"/>
    <xf numFmtId="0" fontId="12" fillId="0" borderId="37" xfId="0" applyFont="1" applyBorder="1"/>
    <xf numFmtId="0" fontId="19" fillId="3" borderId="8" xfId="0" applyFont="1" applyFill="1" applyBorder="1"/>
    <xf numFmtId="0" fontId="9" fillId="3" borderId="3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14" fillId="3" borderId="19" xfId="0" applyFont="1" applyFill="1" applyBorder="1"/>
    <xf numFmtId="0" fontId="14" fillId="3" borderId="17" xfId="0" applyFont="1" applyFill="1" applyBorder="1"/>
    <xf numFmtId="164" fontId="14" fillId="2" borderId="2" xfId="0" applyNumberFormat="1" applyFont="1" applyFill="1" applyBorder="1"/>
    <xf numFmtId="0" fontId="15" fillId="3" borderId="35" xfId="0" applyFont="1" applyFill="1" applyBorder="1"/>
    <xf numFmtId="164" fontId="14" fillId="2" borderId="1" xfId="0" applyNumberFormat="1" applyFont="1" applyFill="1" applyBorder="1"/>
    <xf numFmtId="0" fontId="15" fillId="3" borderId="19" xfId="0" applyFont="1" applyFill="1" applyBorder="1"/>
    <xf numFmtId="0" fontId="15" fillId="3" borderId="17" xfId="0" applyFont="1" applyFill="1" applyBorder="1"/>
    <xf numFmtId="0" fontId="20" fillId="3" borderId="17" xfId="0" applyFont="1" applyFill="1" applyBorder="1"/>
    <xf numFmtId="0" fontId="20" fillId="3" borderId="35" xfId="0" applyFont="1" applyFill="1" applyBorder="1"/>
    <xf numFmtId="0" fontId="20" fillId="3" borderId="19" xfId="0" applyFont="1" applyFill="1" applyBorder="1"/>
    <xf numFmtId="0" fontId="14" fillId="0" borderId="38" xfId="0" applyFont="1" applyBorder="1"/>
    <xf numFmtId="0" fontId="14" fillId="2" borderId="38" xfId="0" applyFont="1" applyFill="1" applyBorder="1"/>
    <xf numFmtId="0" fontId="12" fillId="2" borderId="37" xfId="0" applyFont="1" applyFill="1" applyBorder="1"/>
    <xf numFmtId="0" fontId="15" fillId="3" borderId="9" xfId="0" applyFont="1" applyFill="1" applyBorder="1"/>
    <xf numFmtId="0" fontId="14" fillId="3" borderId="6" xfId="0" applyFont="1" applyFill="1" applyBorder="1" applyAlignment="1">
      <alignment horizontal="center"/>
    </xf>
    <xf numFmtId="164" fontId="14" fillId="2" borderId="28" xfId="0" applyNumberFormat="1" applyFont="1" applyFill="1" applyBorder="1"/>
    <xf numFmtId="164" fontId="14" fillId="2" borderId="30" xfId="0" applyNumberFormat="1" applyFont="1" applyFill="1" applyBorder="1"/>
    <xf numFmtId="164" fontId="14" fillId="2" borderId="26" xfId="0" applyNumberFormat="1" applyFont="1" applyFill="1" applyBorder="1"/>
    <xf numFmtId="0" fontId="9" fillId="3" borderId="31" xfId="0" applyFont="1" applyFill="1" applyBorder="1" applyAlignment="1">
      <alignment horizontal="center"/>
    </xf>
    <xf numFmtId="164" fontId="14" fillId="2" borderId="27" xfId="0" applyNumberFormat="1" applyFont="1" applyFill="1" applyBorder="1"/>
    <xf numFmtId="164" fontId="14" fillId="2" borderId="29" xfId="0" applyNumberFormat="1" applyFont="1" applyFill="1" applyBorder="1"/>
    <xf numFmtId="164" fontId="14" fillId="2" borderId="25" xfId="0" applyNumberFormat="1" applyFont="1" applyFill="1" applyBorder="1"/>
    <xf numFmtId="164" fontId="13" fillId="3" borderId="31" xfId="0" applyNumberFormat="1" applyFont="1" applyFill="1" applyBorder="1"/>
    <xf numFmtId="0" fontId="15" fillId="3" borderId="20" xfId="0" applyFont="1" applyFill="1" applyBorder="1"/>
    <xf numFmtId="0" fontId="19" fillId="3" borderId="34" xfId="0" applyFont="1" applyFill="1" applyBorder="1"/>
    <xf numFmtId="0" fontId="14" fillId="3" borderId="24" xfId="0" applyFont="1" applyFill="1" applyBorder="1"/>
    <xf numFmtId="0" fontId="15" fillId="3" borderId="28" xfId="0" applyFont="1" applyFill="1" applyBorder="1"/>
    <xf numFmtId="0" fontId="14" fillId="3" borderId="26" xfId="0" applyFont="1" applyFill="1" applyBorder="1"/>
    <xf numFmtId="0" fontId="15" fillId="3" borderId="34" xfId="0" applyFont="1" applyFill="1" applyBorder="1"/>
    <xf numFmtId="0" fontId="15" fillId="3" borderId="33" xfId="0" applyFont="1" applyFill="1" applyBorder="1"/>
    <xf numFmtId="164" fontId="13" fillId="2" borderId="2" xfId="0" applyNumberFormat="1" applyFont="1" applyFill="1" applyBorder="1"/>
    <xf numFmtId="164" fontId="13" fillId="2" borderId="30" xfId="0" applyNumberFormat="1" applyFont="1" applyFill="1" applyBorder="1"/>
    <xf numFmtId="0" fontId="13" fillId="3" borderId="39" xfId="0" applyFont="1" applyFill="1" applyBorder="1"/>
    <xf numFmtId="164" fontId="10" fillId="2" borderId="29" xfId="0" applyNumberFormat="1" applyFont="1" applyFill="1" applyBorder="1"/>
    <xf numFmtId="164" fontId="13" fillId="2" borderId="1" xfId="0" applyNumberFormat="1" applyFont="1" applyFill="1" applyBorder="1"/>
    <xf numFmtId="0" fontId="15" fillId="3" borderId="40" xfId="0" applyFont="1" applyFill="1" applyBorder="1"/>
    <xf numFmtId="164" fontId="10" fillId="2" borderId="27" xfId="0" applyNumberFormat="1" applyFont="1" applyFill="1" applyBorder="1"/>
    <xf numFmtId="164" fontId="13" fillId="3" borderId="1" xfId="0" applyNumberFormat="1" applyFont="1" applyFill="1" applyBorder="1"/>
    <xf numFmtId="0" fontId="15" fillId="3" borderId="17" xfId="0" applyFont="1" applyFill="1" applyBorder="1" applyAlignment="1">
      <alignment wrapText="1"/>
    </xf>
    <xf numFmtId="0" fontId="15" fillId="3" borderId="26" xfId="0" applyFont="1" applyFill="1" applyBorder="1"/>
    <xf numFmtId="164" fontId="1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4" fontId="10" fillId="2" borderId="41" xfId="0" applyNumberFormat="1" applyFont="1" applyFill="1" applyBorder="1"/>
    <xf numFmtId="164" fontId="10" fillId="2" borderId="42" xfId="0" applyNumberFormat="1" applyFont="1" applyFill="1" applyBorder="1"/>
    <xf numFmtId="164" fontId="10" fillId="2" borderId="43" xfId="0" applyNumberFormat="1" applyFont="1" applyFill="1" applyBorder="1"/>
    <xf numFmtId="164" fontId="10" fillId="2" borderId="44" xfId="0" applyNumberFormat="1" applyFont="1" applyFill="1" applyBorder="1"/>
    <xf numFmtId="0" fontId="22" fillId="0" borderId="0" xfId="0" applyFont="1"/>
    <xf numFmtId="0" fontId="23" fillId="0" borderId="0" xfId="0" applyFont="1"/>
    <xf numFmtId="164" fontId="13" fillId="3" borderId="32" xfId="0" applyNumberFormat="1" applyFont="1" applyFill="1" applyBorder="1" applyAlignment="1">
      <alignment horizontal="right"/>
    </xf>
    <xf numFmtId="0" fontId="13" fillId="3" borderId="19" xfId="0" applyFont="1" applyFill="1" applyBorder="1"/>
    <xf numFmtId="164" fontId="10" fillId="2" borderId="36" xfId="0" applyNumberFormat="1" applyFont="1" applyFill="1" applyBorder="1"/>
    <xf numFmtId="164" fontId="10" fillId="2" borderId="24" xfId="0" applyNumberFormat="1" applyFont="1" applyFill="1" applyBorder="1"/>
    <xf numFmtId="164" fontId="13" fillId="2" borderId="26" xfId="0" applyNumberFormat="1" applyFont="1" applyFill="1" applyBorder="1"/>
    <xf numFmtId="0" fontId="13" fillId="2" borderId="19" xfId="0" applyFont="1" applyFill="1" applyBorder="1"/>
    <xf numFmtId="0" fontId="13" fillId="2" borderId="36" xfId="0" applyFont="1" applyFill="1" applyBorder="1"/>
    <xf numFmtId="0" fontId="13" fillId="2" borderId="24" xfId="0" applyFont="1" applyFill="1" applyBorder="1"/>
    <xf numFmtId="164" fontId="14" fillId="2" borderId="13" xfId="0" applyNumberFormat="1" applyFont="1" applyFill="1" applyBorder="1"/>
    <xf numFmtId="164" fontId="14" fillId="2" borderId="18" xfId="0" applyNumberFormat="1" applyFont="1" applyFill="1" applyBorder="1"/>
    <xf numFmtId="164" fontId="14" fillId="2" borderId="17" xfId="0" applyNumberFormat="1" applyFont="1" applyFill="1" applyBorder="1"/>
    <xf numFmtId="164" fontId="14" fillId="2" borderId="16" xfId="0" applyNumberFormat="1" applyFont="1" applyFill="1" applyBorder="1"/>
    <xf numFmtId="164" fontId="13" fillId="3" borderId="18" xfId="0" applyNumberFormat="1" applyFont="1" applyFill="1" applyBorder="1"/>
    <xf numFmtId="164" fontId="10" fillId="2" borderId="45" xfId="0" applyNumberFormat="1" applyFont="1" applyFill="1" applyBorder="1"/>
    <xf numFmtId="164" fontId="10" fillId="2" borderId="46" xfId="0" applyNumberFormat="1" applyFont="1" applyFill="1" applyBorder="1"/>
    <xf numFmtId="164" fontId="10" fillId="2" borderId="2" xfId="0" applyNumberFormat="1" applyFont="1" applyFill="1" applyBorder="1" applyAlignment="1"/>
    <xf numFmtId="164" fontId="10" fillId="2" borderId="3" xfId="0" applyNumberFormat="1" applyFont="1" applyFill="1" applyBorder="1" applyAlignment="1"/>
    <xf numFmtId="165" fontId="10" fillId="2" borderId="3" xfId="0" applyNumberFormat="1" applyFont="1" applyFill="1" applyBorder="1"/>
    <xf numFmtId="164" fontId="13" fillId="3" borderId="35" xfId="0" applyNumberFormat="1" applyFont="1" applyFill="1" applyBorder="1"/>
    <xf numFmtId="170" fontId="0" fillId="0" borderId="0" xfId="0" applyNumberFormat="1"/>
    <xf numFmtId="171" fontId="0" fillId="0" borderId="0" xfId="0" applyNumberFormat="1"/>
    <xf numFmtId="164" fontId="13" fillId="3" borderId="32" xfId="0" applyNumberFormat="1" applyFont="1" applyFill="1" applyBorder="1" applyAlignment="1">
      <alignment horizontal="right"/>
    </xf>
    <xf numFmtId="164" fontId="13" fillId="3" borderId="2" xfId="0" applyNumberFormat="1" applyFont="1" applyFill="1" applyBorder="1" applyAlignment="1">
      <alignment horizontal="right"/>
    </xf>
    <xf numFmtId="164" fontId="13" fillId="3" borderId="32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3" borderId="3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2"/>
  <sheetViews>
    <sheetView tabSelected="1" workbookViewId="0">
      <selection activeCell="S23" sqref="S23"/>
    </sheetView>
  </sheetViews>
  <sheetFormatPr defaultRowHeight="12.75" x14ac:dyDescent="0.2"/>
  <cols>
    <col min="2" max="2" width="29.42578125" customWidth="1"/>
    <col min="3" max="3" width="13.28515625" customWidth="1"/>
    <col min="4" max="10" width="10.85546875" customWidth="1"/>
    <col min="11" max="11" width="11.85546875" customWidth="1"/>
    <col min="12" max="12" width="10.85546875" customWidth="1"/>
    <col min="13" max="13" width="11" bestFit="1" customWidth="1"/>
    <col min="14" max="14" width="9.5703125" bestFit="1" customWidth="1"/>
    <col min="15" max="15" width="11.42578125" customWidth="1"/>
  </cols>
  <sheetData>
    <row r="2" spans="2:15" ht="13.5" thickBot="1" x14ac:dyDescent="0.25">
      <c r="D2" s="4"/>
    </row>
    <row r="3" spans="2:15" ht="21" customHeight="1" x14ac:dyDescent="0.25">
      <c r="B3" s="71"/>
      <c r="C3" s="72" t="s">
        <v>17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5" x14ac:dyDescent="0.2">
      <c r="B4" s="7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2:15" x14ac:dyDescent="0.2">
      <c r="B5" s="73"/>
      <c r="C5" s="59" t="s">
        <v>48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1"/>
    </row>
    <row r="6" spans="2:15" x14ac:dyDescent="0.2">
      <c r="B6" s="7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2:15" ht="19.5" thickBot="1" x14ac:dyDescent="0.35">
      <c r="B7" s="74"/>
      <c r="C7" s="63"/>
      <c r="D7" s="63"/>
      <c r="E7" s="63"/>
      <c r="F7" s="63"/>
      <c r="G7" s="63"/>
      <c r="H7" s="75">
        <v>2018</v>
      </c>
      <c r="I7" s="63"/>
      <c r="J7" s="63"/>
      <c r="K7" s="63"/>
      <c r="L7" s="63"/>
      <c r="M7" s="63"/>
      <c r="N7" s="63"/>
      <c r="O7" s="64"/>
    </row>
    <row r="8" spans="2:15" ht="19.5" customHeight="1" thickBot="1" x14ac:dyDescent="0.25">
      <c r="B8" s="6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78" t="s">
        <v>18</v>
      </c>
      <c r="O8" s="15"/>
    </row>
    <row r="9" spans="2:15" s="6" customFormat="1" ht="16.5" customHeight="1" x14ac:dyDescent="0.2">
      <c r="B9" s="79"/>
      <c r="C9" s="80" t="s">
        <v>1</v>
      </c>
      <c r="D9" s="80" t="s">
        <v>2</v>
      </c>
      <c r="E9" s="80" t="s">
        <v>3</v>
      </c>
      <c r="F9" s="80" t="s">
        <v>4</v>
      </c>
      <c r="G9" s="80" t="s">
        <v>5</v>
      </c>
      <c r="H9" s="80" t="s">
        <v>6</v>
      </c>
      <c r="I9" s="80" t="s">
        <v>7</v>
      </c>
      <c r="J9" s="80" t="s">
        <v>8</v>
      </c>
      <c r="K9" s="80" t="s">
        <v>9</v>
      </c>
      <c r="L9" s="80" t="s">
        <v>10</v>
      </c>
      <c r="M9" s="80" t="s">
        <v>11</v>
      </c>
      <c r="N9" s="80" t="s">
        <v>12</v>
      </c>
      <c r="O9" s="81" t="s">
        <v>13</v>
      </c>
    </row>
    <row r="10" spans="2:15" s="7" customFormat="1" ht="23.25" customHeight="1" thickBot="1" x14ac:dyDescent="0.25">
      <c r="B10" s="82"/>
      <c r="C10" s="83" t="s">
        <v>19</v>
      </c>
      <c r="D10" s="83" t="s">
        <v>20</v>
      </c>
      <c r="E10" s="83" t="s">
        <v>21</v>
      </c>
      <c r="F10" s="83" t="s">
        <v>22</v>
      </c>
      <c r="G10" s="83" t="s">
        <v>23</v>
      </c>
      <c r="H10" s="83" t="s">
        <v>24</v>
      </c>
      <c r="I10" s="83" t="s">
        <v>25</v>
      </c>
      <c r="J10" s="83" t="s">
        <v>26</v>
      </c>
      <c r="K10" s="83" t="s">
        <v>27</v>
      </c>
      <c r="L10" s="83" t="s">
        <v>28</v>
      </c>
      <c r="M10" s="83" t="s">
        <v>29</v>
      </c>
      <c r="N10" s="83" t="s">
        <v>30</v>
      </c>
      <c r="O10" s="84" t="s">
        <v>31</v>
      </c>
    </row>
    <row r="11" spans="2:15" x14ac:dyDescent="0.2">
      <c r="B11" s="155" t="s">
        <v>88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</row>
    <row r="12" spans="2:15" x14ac:dyDescent="0.2">
      <c r="B12" s="67" t="s">
        <v>32</v>
      </c>
      <c r="C12" s="87">
        <v>6112.9366600000003</v>
      </c>
      <c r="D12" s="87">
        <v>5643.0512399999998</v>
      </c>
      <c r="E12" s="87">
        <v>4826.5995100000009</v>
      </c>
      <c r="F12" s="87">
        <v>4138.59249</v>
      </c>
      <c r="G12" s="87">
        <v>4904.8597099999997</v>
      </c>
      <c r="H12" s="87">
        <v>5335.5547600000009</v>
      </c>
      <c r="I12" s="87">
        <v>5718.7915400000002</v>
      </c>
      <c r="J12" s="87">
        <v>6311.6191600000011</v>
      </c>
      <c r="K12" s="87">
        <v>5646.3069000000005</v>
      </c>
      <c r="L12" s="87">
        <v>6054.7083299999995</v>
      </c>
      <c r="M12" s="87">
        <v>6181.5434199999991</v>
      </c>
      <c r="N12" s="87">
        <v>6106.7630900000004</v>
      </c>
      <c r="O12" s="86">
        <f>SUM(C12:N12)</f>
        <v>66981.326809999999</v>
      </c>
    </row>
    <row r="13" spans="2:15" x14ac:dyDescent="0.2">
      <c r="B13" s="66" t="s">
        <v>33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48"/>
      <c r="O13" s="69"/>
    </row>
    <row r="14" spans="2:15" x14ac:dyDescent="0.2">
      <c r="B14" s="67" t="s">
        <v>34</v>
      </c>
      <c r="C14" s="87">
        <v>3611.2229199999997</v>
      </c>
      <c r="D14" s="87">
        <v>3511.8183799999997</v>
      </c>
      <c r="E14" s="87">
        <v>3781.63726</v>
      </c>
      <c r="F14" s="87">
        <v>3629.9423999999999</v>
      </c>
      <c r="G14" s="87">
        <v>3790.4566299999997</v>
      </c>
      <c r="H14" s="87">
        <v>3716.5886099999998</v>
      </c>
      <c r="I14" s="87">
        <v>3861.4051300000001</v>
      </c>
      <c r="J14" s="87">
        <v>3805.9400499999997</v>
      </c>
      <c r="K14" s="87">
        <v>3602.3464199999999</v>
      </c>
      <c r="L14" s="87">
        <v>3964.26145</v>
      </c>
      <c r="M14" s="87">
        <v>3770.0104500000002</v>
      </c>
      <c r="N14" s="150">
        <v>3792.7085999999999</v>
      </c>
      <c r="O14" s="86">
        <f>SUM(C14:N14)</f>
        <v>44838.338299999996</v>
      </c>
    </row>
    <row r="15" spans="2:15" x14ac:dyDescent="0.2">
      <c r="B15" s="66" t="s">
        <v>35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48"/>
      <c r="O15" s="69"/>
    </row>
    <row r="16" spans="2:15" x14ac:dyDescent="0.2">
      <c r="B16" s="67" t="s">
        <v>36</v>
      </c>
      <c r="C16" s="87">
        <v>128.34460999999999</v>
      </c>
      <c r="D16" s="87">
        <v>103.63307</v>
      </c>
      <c r="E16" s="87">
        <v>99.827799999999996</v>
      </c>
      <c r="F16" s="87">
        <v>111.04649999999999</v>
      </c>
      <c r="G16" s="87">
        <v>134.86250000000001</v>
      </c>
      <c r="H16" s="87">
        <v>130.0223</v>
      </c>
      <c r="I16" s="87">
        <v>137.93745000000001</v>
      </c>
      <c r="J16" s="87">
        <v>130.36675</v>
      </c>
      <c r="K16" s="87">
        <v>133.07300000000001</v>
      </c>
      <c r="L16" s="87">
        <v>87.936700000000002</v>
      </c>
      <c r="M16" s="87">
        <v>89.560100000000006</v>
      </c>
      <c r="N16" s="150">
        <v>142.8837</v>
      </c>
      <c r="O16" s="86">
        <f>SUM(C16:N16)</f>
        <v>1429.4944800000001</v>
      </c>
    </row>
    <row r="17" spans="2:18" x14ac:dyDescent="0.2">
      <c r="B17" s="66" t="s">
        <v>94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48"/>
      <c r="O17" s="69"/>
    </row>
    <row r="18" spans="2:18" x14ac:dyDescent="0.2">
      <c r="B18" s="67" t="s">
        <v>95</v>
      </c>
      <c r="C18" s="87">
        <v>9004.4143776799992</v>
      </c>
      <c r="D18" s="87">
        <v>7608.0261108100003</v>
      </c>
      <c r="E18" s="87">
        <v>6410.5449291300001</v>
      </c>
      <c r="F18" s="87">
        <v>6463.0072130950011</v>
      </c>
      <c r="G18" s="87">
        <v>5732.7434586850004</v>
      </c>
      <c r="H18" s="87">
        <v>6200.026204419999</v>
      </c>
      <c r="I18" s="87">
        <v>10550.135545500001</v>
      </c>
      <c r="J18" s="87">
        <v>7754.40132954</v>
      </c>
      <c r="K18" s="87">
        <v>8744.2108563149995</v>
      </c>
      <c r="L18" s="87">
        <v>7985.0581546800004</v>
      </c>
      <c r="M18" s="87">
        <v>6854.9756982300005</v>
      </c>
      <c r="N18" s="150">
        <v>6924.3280877599991</v>
      </c>
      <c r="O18" s="86">
        <f>SUM(C18:N18)</f>
        <v>90231.871965844999</v>
      </c>
    </row>
    <row r="19" spans="2:18" x14ac:dyDescent="0.2">
      <c r="B19" s="66" t="s">
        <v>37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48"/>
      <c r="O19" s="69"/>
    </row>
    <row r="20" spans="2:18" x14ac:dyDescent="0.2">
      <c r="B20" s="67" t="s">
        <v>38</v>
      </c>
      <c r="C20" s="87">
        <v>259.91511311699998</v>
      </c>
      <c r="D20" s="87">
        <v>239.31857186900001</v>
      </c>
      <c r="E20" s="171">
        <v>269.46340231700003</v>
      </c>
      <c r="F20" s="171">
        <v>265.98483081500001</v>
      </c>
      <c r="G20" s="171">
        <v>273.74602501600003</v>
      </c>
      <c r="H20" s="171">
        <v>269.344836816</v>
      </c>
      <c r="I20" s="171">
        <v>276.65944615500001</v>
      </c>
      <c r="J20" s="87">
        <v>265.52484254000001</v>
      </c>
      <c r="K20" s="87">
        <v>258.48722016199997</v>
      </c>
      <c r="L20" s="87">
        <v>254.63550964000001</v>
      </c>
      <c r="M20" s="87">
        <v>279.57730496600004</v>
      </c>
      <c r="N20" s="150">
        <v>303.02161865700003</v>
      </c>
      <c r="O20" s="88">
        <f>SUM(C20:N20)</f>
        <v>3215.6787220700003</v>
      </c>
    </row>
    <row r="21" spans="2:18" x14ac:dyDescent="0.2">
      <c r="B21" s="66" t="s">
        <v>39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86"/>
    </row>
    <row r="22" spans="2:18" x14ac:dyDescent="0.2">
      <c r="B22" s="67" t="s">
        <v>40</v>
      </c>
      <c r="C22" s="87">
        <f t="shared" ref="C22:O22" si="0">SUM(C11:C21)</f>
        <v>19116.833680796997</v>
      </c>
      <c r="D22" s="87">
        <f t="shared" si="0"/>
        <v>17105.847372679</v>
      </c>
      <c r="E22" s="87">
        <f t="shared" si="0"/>
        <v>15388.072901447002</v>
      </c>
      <c r="F22" s="87">
        <f t="shared" si="0"/>
        <v>14608.573433910002</v>
      </c>
      <c r="G22" s="87">
        <f t="shared" si="0"/>
        <v>14836.668323701</v>
      </c>
      <c r="H22" s="87">
        <f t="shared" si="0"/>
        <v>15651.536711236002</v>
      </c>
      <c r="I22" s="87">
        <f t="shared" si="0"/>
        <v>20544.929111655005</v>
      </c>
      <c r="J22" s="87">
        <f>SUM(J11:J21)</f>
        <v>18267.852132079999</v>
      </c>
      <c r="K22" s="87">
        <f t="shared" si="0"/>
        <v>18384.424396476999</v>
      </c>
      <c r="L22" s="87">
        <f t="shared" si="0"/>
        <v>18346.60014432</v>
      </c>
      <c r="M22" s="87">
        <f t="shared" si="0"/>
        <v>17175.666973195999</v>
      </c>
      <c r="N22" s="87">
        <f t="shared" si="0"/>
        <v>17269.705096417001</v>
      </c>
      <c r="O22" s="88">
        <f t="shared" si="0"/>
        <v>206696.710277915</v>
      </c>
      <c r="R22" s="173"/>
    </row>
    <row r="23" spans="2:18" x14ac:dyDescent="0.2">
      <c r="B23" s="66" t="s">
        <v>14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2:18" x14ac:dyDescent="0.2">
      <c r="B24" s="67" t="s">
        <v>41</v>
      </c>
      <c r="C24" s="87">
        <v>4524.0960573949988</v>
      </c>
      <c r="D24" s="87">
        <v>3586.1924224525001</v>
      </c>
      <c r="E24" s="87">
        <v>6254.030067697001</v>
      </c>
      <c r="F24" s="87">
        <v>6329.2264933944998</v>
      </c>
      <c r="G24" s="87">
        <v>6481.4938095560001</v>
      </c>
      <c r="H24" s="87">
        <v>5661.9308671520012</v>
      </c>
      <c r="I24" s="87">
        <v>5839.5032125184998</v>
      </c>
      <c r="J24" s="87">
        <v>5573.1159819625009</v>
      </c>
      <c r="K24" s="87">
        <v>3661.1381056534997</v>
      </c>
      <c r="L24" s="87">
        <v>2435.9586637625002</v>
      </c>
      <c r="M24" s="87">
        <v>3581.7751121975002</v>
      </c>
      <c r="N24" s="87">
        <v>5826.4875764674989</v>
      </c>
      <c r="O24" s="88">
        <f>SUM(C24:N24)</f>
        <v>59754.948370209015</v>
      </c>
      <c r="R24" s="173"/>
    </row>
    <row r="25" spans="2:18" x14ac:dyDescent="0.2">
      <c r="B25" s="66" t="s">
        <v>85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</row>
    <row r="26" spans="2:18" x14ac:dyDescent="0.2">
      <c r="B26" s="67" t="s">
        <v>84</v>
      </c>
      <c r="C26" s="87">
        <v>2659.9748700333421</v>
      </c>
      <c r="D26" s="87">
        <v>2556.651567076698</v>
      </c>
      <c r="E26" s="87">
        <v>3173.4607592720358</v>
      </c>
      <c r="F26" s="87">
        <v>2486.9958477171976</v>
      </c>
      <c r="G26" s="87">
        <v>2491.9872852550407</v>
      </c>
      <c r="H26" s="87">
        <v>2604.1298052711327</v>
      </c>
      <c r="I26" s="87">
        <v>2862.4859664059441</v>
      </c>
      <c r="J26" s="87">
        <v>3767.0792209541028</v>
      </c>
      <c r="K26" s="87">
        <v>3029.6378448911159</v>
      </c>
      <c r="L26" s="87">
        <v>2807.9323308027342</v>
      </c>
      <c r="M26" s="87">
        <v>3174.1002634755837</v>
      </c>
      <c r="N26" s="87">
        <v>2650.6650019357521</v>
      </c>
      <c r="O26" s="88">
        <f>SUM(C26:N26)</f>
        <v>34265.100763090675</v>
      </c>
    </row>
    <row r="27" spans="2:18" x14ac:dyDescent="0.2">
      <c r="B27" s="66" t="s">
        <v>42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</row>
    <row r="28" spans="2:18" x14ac:dyDescent="0.2">
      <c r="B28" s="67" t="s">
        <v>43</v>
      </c>
      <c r="C28" s="136">
        <f>C22+C24+C26</f>
        <v>26300.904608225341</v>
      </c>
      <c r="D28" s="136">
        <f t="shared" ref="D28:O28" si="1">D22+D24+D26</f>
        <v>23248.691362208196</v>
      </c>
      <c r="E28" s="136">
        <f t="shared" si="1"/>
        <v>24815.563728416037</v>
      </c>
      <c r="F28" s="136">
        <f t="shared" si="1"/>
        <v>23424.795775021699</v>
      </c>
      <c r="G28" s="136">
        <f t="shared" si="1"/>
        <v>23810.149418512039</v>
      </c>
      <c r="H28" s="136">
        <f t="shared" si="1"/>
        <v>23917.597383659133</v>
      </c>
      <c r="I28" s="136">
        <f t="shared" si="1"/>
        <v>29246.918290579448</v>
      </c>
      <c r="J28" s="136">
        <f>J22+J24+J26</f>
        <v>27608.047334996605</v>
      </c>
      <c r="K28" s="136">
        <f t="shared" si="1"/>
        <v>25075.200347021615</v>
      </c>
      <c r="L28" s="136">
        <f t="shared" si="1"/>
        <v>23590.491138885234</v>
      </c>
      <c r="M28" s="136">
        <f t="shared" si="1"/>
        <v>23931.542348869083</v>
      </c>
      <c r="N28" s="136">
        <f t="shared" si="1"/>
        <v>25746.85767482025</v>
      </c>
      <c r="O28" s="158">
        <f t="shared" si="1"/>
        <v>300716.75941121468</v>
      </c>
      <c r="R28" s="145"/>
    </row>
    <row r="29" spans="2:18" x14ac:dyDescent="0.2">
      <c r="B29" s="134" t="s">
        <v>15</v>
      </c>
      <c r="C29" s="68"/>
      <c r="D29" s="13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2:18" x14ac:dyDescent="0.2">
      <c r="B30" s="137" t="s">
        <v>44</v>
      </c>
      <c r="C30" s="85">
        <v>165.12270999999998</v>
      </c>
      <c r="D30" s="138">
        <v>188.81800000000001</v>
      </c>
      <c r="E30" s="85">
        <v>129.64166</v>
      </c>
      <c r="F30" s="87">
        <v>232.73535999999999</v>
      </c>
      <c r="G30" s="87">
        <v>288.62616000000003</v>
      </c>
      <c r="H30" s="85">
        <v>228.30041999999997</v>
      </c>
      <c r="I30" s="87">
        <v>272.67700000000002</v>
      </c>
      <c r="J30" s="87">
        <v>229.858</v>
      </c>
      <c r="K30" s="87">
        <v>204.56901999999999</v>
      </c>
      <c r="L30" s="87">
        <v>147.36116999999999</v>
      </c>
      <c r="M30" s="87">
        <v>245.83634000000001</v>
      </c>
      <c r="N30" s="85">
        <v>132.46341000000001</v>
      </c>
      <c r="O30" s="88">
        <f>SUM(C30:N30)</f>
        <v>2466.0092499999996</v>
      </c>
      <c r="Q30" s="144"/>
    </row>
    <row r="31" spans="2:18" x14ac:dyDescent="0.2">
      <c r="B31" s="134" t="s">
        <v>16</v>
      </c>
      <c r="C31" s="169"/>
      <c r="D31" s="167"/>
      <c r="E31" s="68"/>
      <c r="F31" s="135"/>
      <c r="G31" s="148"/>
      <c r="H31" s="68"/>
      <c r="I31" s="135"/>
      <c r="J31" s="68"/>
      <c r="K31" s="68"/>
      <c r="L31" s="68"/>
      <c r="M31" s="148"/>
      <c r="N31" s="68"/>
      <c r="O31" s="149"/>
      <c r="R31" s="145"/>
    </row>
    <row r="32" spans="2:18" x14ac:dyDescent="0.2">
      <c r="B32" s="137" t="s">
        <v>45</v>
      </c>
      <c r="C32" s="170">
        <v>254.29424999999998</v>
      </c>
      <c r="D32" s="168">
        <v>206.63700999999998</v>
      </c>
      <c r="E32" s="87">
        <v>216.07255999999998</v>
      </c>
      <c r="F32" s="138">
        <v>70.988740000000007</v>
      </c>
      <c r="G32" s="150">
        <v>134.09466999999998</v>
      </c>
      <c r="H32" s="87">
        <v>290.23409999999996</v>
      </c>
      <c r="I32" s="138">
        <v>303.88391000000001</v>
      </c>
      <c r="J32" s="87">
        <v>278.43165999999997</v>
      </c>
      <c r="K32" s="87">
        <v>227.8099</v>
      </c>
      <c r="L32" s="87">
        <v>362.05218000000002</v>
      </c>
      <c r="M32" s="150">
        <v>328.71477000000004</v>
      </c>
      <c r="N32" s="87">
        <v>400.38702000000001</v>
      </c>
      <c r="O32" s="151">
        <f>SUM(C32:N32)</f>
        <v>3073.60077</v>
      </c>
      <c r="Q32" s="143"/>
    </row>
    <row r="33" spans="2:30" s="13" customFormat="1" x14ac:dyDescent="0.2">
      <c r="B33" s="66" t="s">
        <v>46</v>
      </c>
      <c r="C33" s="139"/>
      <c r="D33" s="50"/>
      <c r="E33" s="139"/>
      <c r="F33" s="50"/>
      <c r="G33" s="50"/>
      <c r="H33" s="139"/>
      <c r="I33" s="50"/>
      <c r="J33" s="50"/>
      <c r="K33" s="50"/>
      <c r="L33" s="50"/>
      <c r="M33" s="50"/>
      <c r="N33" s="139"/>
      <c r="O33" s="52"/>
    </row>
    <row r="34" spans="2:30" s="13" customFormat="1" ht="13.5" thickBot="1" x14ac:dyDescent="0.25">
      <c r="B34" s="70" t="s">
        <v>47</v>
      </c>
      <c r="C34" s="76">
        <f>C28+C30-C32</f>
        <v>26211.733068225341</v>
      </c>
      <c r="D34" s="76">
        <f t="shared" ref="D34:N34" si="2">D28+D30-D32</f>
        <v>23230.872352208196</v>
      </c>
      <c r="E34" s="76">
        <f t="shared" si="2"/>
        <v>24729.132828416037</v>
      </c>
      <c r="F34" s="76">
        <f t="shared" si="2"/>
        <v>23586.542395021697</v>
      </c>
      <c r="G34" s="76">
        <f t="shared" si="2"/>
        <v>23964.68090851204</v>
      </c>
      <c r="H34" s="76">
        <f t="shared" si="2"/>
        <v>23855.663703659131</v>
      </c>
      <c r="I34" s="76">
        <f t="shared" si="2"/>
        <v>29215.711380579447</v>
      </c>
      <c r="J34" s="76">
        <f t="shared" si="2"/>
        <v>27559.473674996607</v>
      </c>
      <c r="K34" s="76">
        <f t="shared" si="2"/>
        <v>25051.959467021614</v>
      </c>
      <c r="L34" s="76">
        <f t="shared" si="2"/>
        <v>23375.800128885236</v>
      </c>
      <c r="M34" s="76">
        <f t="shared" si="2"/>
        <v>23848.663918869086</v>
      </c>
      <c r="N34" s="76">
        <f t="shared" si="2"/>
        <v>25478.934064820252</v>
      </c>
      <c r="O34" s="77">
        <f>SUM(C34:N34)</f>
        <v>300109.16789121466</v>
      </c>
      <c r="Q34" s="142"/>
    </row>
    <row r="35" spans="2:30" x14ac:dyDescent="0.2"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ht="15.75" x14ac:dyDescent="0.25">
      <c r="B36" s="153"/>
      <c r="I36" s="3"/>
      <c r="J36" s="3"/>
      <c r="K36" s="3"/>
      <c r="L36" s="3"/>
      <c r="M36" s="3"/>
      <c r="N36" s="3"/>
      <c r="P36" s="173"/>
    </row>
    <row r="37" spans="2:30" ht="15.75" x14ac:dyDescent="0.25">
      <c r="B37" s="153"/>
      <c r="I37" s="3"/>
      <c r="J37" s="3"/>
      <c r="K37" s="3"/>
      <c r="L37" s="3"/>
      <c r="M37" s="3"/>
      <c r="N37" s="3"/>
    </row>
    <row r="38" spans="2:30" x14ac:dyDescent="0.2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</row>
    <row r="39" spans="2:30" x14ac:dyDescent="0.2"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</row>
    <row r="40" spans="2:30" x14ac:dyDescent="0.2"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2" spans="2:30" x14ac:dyDescent="0.2"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</sheetData>
  <phoneticPr fontId="4" type="noConversion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3"/>
  <sheetViews>
    <sheetView workbookViewId="0">
      <selection activeCell="K20" sqref="K20"/>
    </sheetView>
  </sheetViews>
  <sheetFormatPr defaultRowHeight="12.75" x14ac:dyDescent="0.2"/>
  <cols>
    <col min="2" max="2" width="10" bestFit="1" customWidth="1"/>
    <col min="3" max="3" width="24.85546875" customWidth="1"/>
    <col min="4" max="4" width="21.28515625" customWidth="1"/>
    <col min="6" max="7" width="24.85546875" customWidth="1"/>
    <col min="8" max="8" width="10.7109375" customWidth="1"/>
    <col min="9" max="9" width="10.42578125" customWidth="1"/>
    <col min="11" max="11" width="15.42578125" bestFit="1" customWidth="1"/>
  </cols>
  <sheetData>
    <row r="4" spans="2:12" x14ac:dyDescent="0.2">
      <c r="B4" s="11"/>
    </row>
    <row r="5" spans="2:12" ht="13.5" thickBot="1" x14ac:dyDescent="0.25">
      <c r="B5" s="11"/>
      <c r="D5" s="4"/>
    </row>
    <row r="6" spans="2:12" ht="20.25" customHeight="1" x14ac:dyDescent="0.2">
      <c r="B6" s="54"/>
      <c r="C6" s="55" t="s">
        <v>68</v>
      </c>
      <c r="D6" s="56"/>
      <c r="E6" s="56"/>
      <c r="F6" s="56"/>
      <c r="G6" s="56"/>
      <c r="H6" s="56"/>
      <c r="I6" s="57"/>
    </row>
    <row r="7" spans="2:12" ht="13.5" thickBot="1" x14ac:dyDescent="0.25">
      <c r="B7" s="58"/>
      <c r="C7" s="59" t="s">
        <v>56</v>
      </c>
      <c r="D7" s="59"/>
      <c r="E7" s="59"/>
      <c r="F7" s="59"/>
      <c r="G7" s="59"/>
      <c r="H7" s="60"/>
      <c r="I7" s="61"/>
    </row>
    <row r="8" spans="2:12" ht="13.5" thickBot="1" x14ac:dyDescent="0.25">
      <c r="B8" s="62"/>
      <c r="C8" s="63"/>
      <c r="D8" s="63"/>
      <c r="E8" s="63"/>
      <c r="F8" s="63"/>
      <c r="G8" s="63"/>
      <c r="H8" s="113" t="s">
        <v>57</v>
      </c>
      <c r="I8" s="114"/>
    </row>
    <row r="9" spans="2:12" ht="15.75" x14ac:dyDescent="0.25">
      <c r="B9" s="16"/>
      <c r="C9" s="17"/>
      <c r="D9" s="18">
        <v>2017</v>
      </c>
      <c r="E9" s="19"/>
      <c r="F9" s="20"/>
      <c r="G9" s="18">
        <v>2018</v>
      </c>
      <c r="H9" s="19"/>
      <c r="I9" s="21"/>
    </row>
    <row r="10" spans="2:12" x14ac:dyDescent="0.2">
      <c r="B10" s="22"/>
      <c r="C10" s="23"/>
      <c r="D10" s="24"/>
      <c r="E10" s="24"/>
      <c r="F10" s="24"/>
      <c r="G10" s="24"/>
      <c r="H10" s="24"/>
      <c r="I10" s="25"/>
    </row>
    <row r="11" spans="2:12" x14ac:dyDescent="0.2">
      <c r="B11" s="22"/>
      <c r="C11" s="26" t="s">
        <v>90</v>
      </c>
      <c r="D11" s="27" t="s">
        <v>92</v>
      </c>
      <c r="E11" s="27"/>
      <c r="F11" s="27" t="s">
        <v>58</v>
      </c>
      <c r="G11" s="27" t="s">
        <v>91</v>
      </c>
      <c r="H11" s="27"/>
      <c r="I11" s="25"/>
    </row>
    <row r="12" spans="2:12" x14ac:dyDescent="0.2">
      <c r="B12" s="28" t="s">
        <v>52</v>
      </c>
      <c r="C12" s="29"/>
      <c r="D12" s="30" t="s">
        <v>51</v>
      </c>
      <c r="E12" s="30" t="s">
        <v>13</v>
      </c>
      <c r="F12" s="30"/>
      <c r="G12" s="30" t="s">
        <v>51</v>
      </c>
      <c r="H12" s="30" t="s">
        <v>13</v>
      </c>
      <c r="I12" s="31" t="s">
        <v>54</v>
      </c>
    </row>
    <row r="13" spans="2:12" x14ac:dyDescent="0.2">
      <c r="B13" s="32"/>
      <c r="C13" s="33"/>
      <c r="D13" s="34"/>
      <c r="E13" s="34"/>
      <c r="F13" s="35"/>
      <c r="G13" s="34"/>
      <c r="H13" s="34"/>
      <c r="I13" s="36"/>
    </row>
    <row r="14" spans="2:12" x14ac:dyDescent="0.2">
      <c r="B14" s="37"/>
      <c r="C14" s="38" t="s">
        <v>93</v>
      </c>
      <c r="D14" s="39" t="s">
        <v>49</v>
      </c>
      <c r="E14" s="40"/>
      <c r="F14" s="39" t="s">
        <v>90</v>
      </c>
      <c r="G14" s="39" t="s">
        <v>49</v>
      </c>
      <c r="H14" s="40"/>
      <c r="I14" s="41"/>
    </row>
    <row r="15" spans="2:12" x14ac:dyDescent="0.2">
      <c r="B15" s="42" t="s">
        <v>53</v>
      </c>
      <c r="C15" s="43"/>
      <c r="D15" s="44" t="s">
        <v>50</v>
      </c>
      <c r="E15" s="44" t="s">
        <v>31</v>
      </c>
      <c r="F15" s="44"/>
      <c r="G15" s="44" t="s">
        <v>50</v>
      </c>
      <c r="H15" s="44" t="s">
        <v>31</v>
      </c>
      <c r="I15" s="45" t="s">
        <v>55</v>
      </c>
    </row>
    <row r="16" spans="2:12" ht="26.25" customHeight="1" x14ac:dyDescent="0.2">
      <c r="B16" s="46" t="s">
        <v>69</v>
      </c>
      <c r="C16" s="89">
        <v>5692.3934350699992</v>
      </c>
      <c r="D16" s="90">
        <v>19786.900693860607</v>
      </c>
      <c r="E16" s="90">
        <f t="shared" ref="E16:E21" si="0">SUM(C16:D16)</f>
        <v>25479.294128930607</v>
      </c>
      <c r="F16" s="91">
        <v>4255.9735799999999</v>
      </c>
      <c r="G16" s="91">
        <f t="shared" ref="G16:G19" si="1">H16-F16</f>
        <v>22044.931028225343</v>
      </c>
      <c r="H16" s="90">
        <v>26300.904608225341</v>
      </c>
      <c r="I16" s="92">
        <f t="shared" ref="I16:I22" si="2">H16/E16*100-100</f>
        <v>3.2246202549301728</v>
      </c>
      <c r="K16" s="5"/>
      <c r="L16" s="5"/>
    </row>
    <row r="17" spans="2:12" ht="26.25" customHeight="1" x14ac:dyDescent="0.2">
      <c r="B17" s="46" t="s">
        <v>70</v>
      </c>
      <c r="C17" s="89">
        <v>4240.0355111014005</v>
      </c>
      <c r="D17" s="90">
        <v>18676.180041472846</v>
      </c>
      <c r="E17" s="90">
        <f t="shared" si="0"/>
        <v>22916.215552574246</v>
      </c>
      <c r="F17" s="91">
        <v>3394.6526399999998</v>
      </c>
      <c r="G17" s="91">
        <f t="shared" si="1"/>
        <v>19854.038722208199</v>
      </c>
      <c r="H17" s="90">
        <v>23248.691362208199</v>
      </c>
      <c r="I17" s="92">
        <f t="shared" si="2"/>
        <v>1.4508320925468183</v>
      </c>
      <c r="K17" s="5"/>
      <c r="L17" s="5"/>
    </row>
    <row r="18" spans="2:12" ht="24.75" customHeight="1" x14ac:dyDescent="0.2">
      <c r="B18" s="46" t="s">
        <v>71</v>
      </c>
      <c r="C18" s="89">
        <v>2946.0211717032021</v>
      </c>
      <c r="D18" s="90">
        <v>21052.658087920401</v>
      </c>
      <c r="E18" s="90">
        <f t="shared" si="0"/>
        <v>23998.679259623605</v>
      </c>
      <c r="F18" s="91">
        <v>3347.4954000000002</v>
      </c>
      <c r="G18" s="91">
        <f>H18-F18</f>
        <v>21468.06832841603</v>
      </c>
      <c r="H18" s="90">
        <v>24815.563728416029</v>
      </c>
      <c r="I18" s="92">
        <f t="shared" si="2"/>
        <v>3.4038726046344863</v>
      </c>
      <c r="K18" s="5"/>
      <c r="L18" s="5"/>
    </row>
    <row r="19" spans="2:12" ht="24.75" customHeight="1" x14ac:dyDescent="0.2">
      <c r="B19" s="46" t="s">
        <v>72</v>
      </c>
      <c r="C19" s="89">
        <v>3075.2834979091995</v>
      </c>
      <c r="D19" s="90">
        <v>19508.107528506851</v>
      </c>
      <c r="E19" s="90">
        <f t="shared" si="0"/>
        <v>22583.391026416051</v>
      </c>
      <c r="F19" s="91">
        <v>3184.37698</v>
      </c>
      <c r="G19" s="91">
        <f t="shared" si="1"/>
        <v>20240.418795021695</v>
      </c>
      <c r="H19" s="90">
        <v>23424.795775021696</v>
      </c>
      <c r="I19" s="92">
        <f t="shared" si="2"/>
        <v>3.7257679664734411</v>
      </c>
      <c r="K19" s="5"/>
      <c r="L19" s="5"/>
    </row>
    <row r="20" spans="2:12" ht="24.75" customHeight="1" x14ac:dyDescent="0.2">
      <c r="B20" s="46" t="s">
        <v>73</v>
      </c>
      <c r="C20" s="89">
        <v>3213.0275009140005</v>
      </c>
      <c r="D20" s="90">
        <v>20229.193651841728</v>
      </c>
      <c r="E20" s="90">
        <f t="shared" si="0"/>
        <v>23442.22115275573</v>
      </c>
      <c r="F20" s="91">
        <v>3196.3097499999999</v>
      </c>
      <c r="G20" s="91">
        <f t="shared" ref="G20:G25" si="3">H20-F20</f>
        <v>20613.839668512046</v>
      </c>
      <c r="H20" s="90">
        <v>23810.149418512046</v>
      </c>
      <c r="I20" s="92">
        <f t="shared" si="2"/>
        <v>1.5695111114206952</v>
      </c>
      <c r="K20" s="12"/>
      <c r="L20" s="5"/>
    </row>
    <row r="21" spans="2:12" ht="24.75" customHeight="1" x14ac:dyDescent="0.2">
      <c r="B21" s="46" t="s">
        <v>74</v>
      </c>
      <c r="C21" s="89">
        <v>3493.7221085979991</v>
      </c>
      <c r="D21" s="90">
        <v>19419.532463957545</v>
      </c>
      <c r="E21" s="90">
        <f t="shared" si="0"/>
        <v>22913.254572555543</v>
      </c>
      <c r="F21" s="91">
        <v>3003.0296400000002</v>
      </c>
      <c r="G21" s="91">
        <f t="shared" si="3"/>
        <v>20914.567743659132</v>
      </c>
      <c r="H21" s="90">
        <v>23917.597383659133</v>
      </c>
      <c r="I21" s="92">
        <f t="shared" si="2"/>
        <v>4.3832394386546412</v>
      </c>
      <c r="K21" s="2"/>
      <c r="L21" s="5"/>
    </row>
    <row r="22" spans="2:12" ht="26.25" customHeight="1" x14ac:dyDescent="0.2">
      <c r="B22" s="46" t="s">
        <v>75</v>
      </c>
      <c r="C22" s="89">
        <v>5281.5113074216006</v>
      </c>
      <c r="D22" s="90">
        <v>23081.126996682877</v>
      </c>
      <c r="E22" s="90">
        <f t="shared" ref="E22" si="4">SUM(C22:D22)</f>
        <v>28362.638304104476</v>
      </c>
      <c r="F22" s="91">
        <v>5537.8094700000001</v>
      </c>
      <c r="G22" s="91">
        <f t="shared" si="3"/>
        <v>23709.108820579444</v>
      </c>
      <c r="H22" s="90">
        <v>29246.918290579444</v>
      </c>
      <c r="I22" s="92">
        <f t="shared" si="2"/>
        <v>3.1177635063202302</v>
      </c>
      <c r="K22" s="2"/>
      <c r="L22" s="5"/>
    </row>
    <row r="23" spans="2:12" ht="24.75" customHeight="1" x14ac:dyDescent="0.2">
      <c r="B23" s="46" t="s">
        <v>76</v>
      </c>
      <c r="C23" s="89">
        <v>5231.079194139601</v>
      </c>
      <c r="D23" s="90">
        <v>22899.311380923653</v>
      </c>
      <c r="E23" s="90">
        <f t="shared" ref="E23" si="5">SUM(C23:D23)</f>
        <v>28130.390575063255</v>
      </c>
      <c r="F23" s="91">
        <v>5389.7234000000008</v>
      </c>
      <c r="G23" s="91">
        <f t="shared" si="3"/>
        <v>22218.323934996602</v>
      </c>
      <c r="H23" s="90">
        <v>27608.047334996605</v>
      </c>
      <c r="I23" s="92">
        <f t="shared" ref="I23" si="6">H23/E23*100-100</f>
        <v>-1.8568645133910451</v>
      </c>
      <c r="K23" s="2"/>
      <c r="L23" s="5"/>
    </row>
    <row r="24" spans="2:12" ht="25.5" customHeight="1" x14ac:dyDescent="0.2">
      <c r="B24" s="46" t="s">
        <v>77</v>
      </c>
      <c r="C24" s="89">
        <v>3581.9424790399989</v>
      </c>
      <c r="D24" s="90">
        <v>20873.373155388355</v>
      </c>
      <c r="E24" s="90">
        <f t="shared" ref="E24" si="7">SUM(C24:D24)</f>
        <v>24455.315634428356</v>
      </c>
      <c r="F24" s="91">
        <v>3909.09843</v>
      </c>
      <c r="G24" s="91">
        <f t="shared" si="3"/>
        <v>21166.101917021617</v>
      </c>
      <c r="H24" s="90">
        <v>25075.200347021615</v>
      </c>
      <c r="I24" s="92">
        <f t="shared" ref="I24" si="8">H24/E24*100-100</f>
        <v>2.5347647188841904</v>
      </c>
      <c r="K24" s="2"/>
      <c r="L24" s="5"/>
    </row>
    <row r="25" spans="2:12" ht="24.75" customHeight="1" x14ac:dyDescent="0.2">
      <c r="B25" s="46" t="s">
        <v>78</v>
      </c>
      <c r="C25" s="89">
        <v>2760.2006466785997</v>
      </c>
      <c r="D25" s="90">
        <v>21298.415713052102</v>
      </c>
      <c r="E25" s="90">
        <f t="shared" ref="E25" si="9">SUM(C25:D25)</f>
        <v>24058.616359730702</v>
      </c>
      <c r="F25" s="91">
        <v>3045.4768400000003</v>
      </c>
      <c r="G25" s="91">
        <f t="shared" si="3"/>
        <v>20545.014298885235</v>
      </c>
      <c r="H25" s="90">
        <v>23590.491138885234</v>
      </c>
      <c r="I25" s="92">
        <f t="shared" ref="I25" si="10">H25/E25*100-100</f>
        <v>-1.9457695066330416</v>
      </c>
      <c r="K25" s="2"/>
      <c r="L25" s="5"/>
    </row>
    <row r="26" spans="2:12" ht="25.5" customHeight="1" x14ac:dyDescent="0.2">
      <c r="B26" s="46" t="s">
        <v>79</v>
      </c>
      <c r="C26" s="89">
        <v>3334.956620471</v>
      </c>
      <c r="D26" s="90">
        <v>21394.619266854308</v>
      </c>
      <c r="E26" s="90">
        <f t="shared" ref="E26:E27" si="11">SUM(C26:D26)</f>
        <v>24729.575887325307</v>
      </c>
      <c r="F26" s="91">
        <v>3380.7617099999998</v>
      </c>
      <c r="G26" s="91">
        <f t="shared" ref="G26:G27" si="12">H26-F26</f>
        <v>20550.780638869084</v>
      </c>
      <c r="H26" s="90">
        <v>23931.542348869083</v>
      </c>
      <c r="I26" s="92">
        <f t="shared" ref="I26:I27" si="13">H26/E26*100-100</f>
        <v>-3.2270409411478909</v>
      </c>
      <c r="K26" s="2"/>
      <c r="L26" s="5"/>
    </row>
    <row r="27" spans="2:12" ht="25.5" customHeight="1" x14ac:dyDescent="0.2">
      <c r="B27" s="46" t="s">
        <v>80</v>
      </c>
      <c r="C27" s="89">
        <v>4244.5449987715992</v>
      </c>
      <c r="D27" s="90">
        <v>21963.386404458059</v>
      </c>
      <c r="E27" s="90">
        <f t="shared" si="11"/>
        <v>26207.931403229657</v>
      </c>
      <c r="F27" s="91">
        <v>4132.6196499999996</v>
      </c>
      <c r="G27" s="91">
        <f t="shared" si="12"/>
        <v>21614.238024820253</v>
      </c>
      <c r="H27" s="90">
        <v>25746.857674820254</v>
      </c>
      <c r="I27" s="92">
        <f t="shared" si="13"/>
        <v>-1.7592908090128105</v>
      </c>
      <c r="K27" s="2"/>
      <c r="L27" s="5"/>
    </row>
    <row r="28" spans="2:12" x14ac:dyDescent="0.2">
      <c r="B28" s="47" t="s">
        <v>13</v>
      </c>
      <c r="C28" s="49"/>
      <c r="D28" s="50"/>
      <c r="E28" s="50"/>
      <c r="F28" s="51"/>
      <c r="G28" s="51"/>
      <c r="H28" s="50"/>
      <c r="I28" s="176">
        <f>H29/E29*100-100</f>
        <v>1.1569107243151393</v>
      </c>
    </row>
    <row r="29" spans="2:12" ht="13.5" thickBot="1" x14ac:dyDescent="0.25">
      <c r="B29" s="48" t="s">
        <v>31</v>
      </c>
      <c r="C29" s="53">
        <f>SUM(C16:C28)</f>
        <v>47094.718471818196</v>
      </c>
      <c r="D29" s="53">
        <f>SUM(D16:D28)</f>
        <v>250182.80538491931</v>
      </c>
      <c r="E29" s="53">
        <f>SUM(C29:D29)</f>
        <v>297277.52385673753</v>
      </c>
      <c r="F29" s="154">
        <f>SUM(F16:F27)</f>
        <v>45777.327490000003</v>
      </c>
      <c r="G29" s="154">
        <f>SUM(G16:G28)</f>
        <v>254939.43192121471</v>
      </c>
      <c r="H29" s="175">
        <f>SUM(H16:H27)</f>
        <v>300716.75941121462</v>
      </c>
      <c r="I29" s="177"/>
      <c r="L29" s="5"/>
    </row>
    <row r="30" spans="2:12" x14ac:dyDescent="0.2">
      <c r="B30" s="11"/>
    </row>
    <row r="31" spans="2:12" ht="15" x14ac:dyDescent="0.25">
      <c r="B31" s="152"/>
    </row>
    <row r="32" spans="2:12" ht="15" x14ac:dyDescent="0.25">
      <c r="B32" s="152"/>
      <c r="C32" s="1"/>
      <c r="D32" s="1"/>
      <c r="E32" s="1"/>
      <c r="F32" s="1"/>
    </row>
    <row r="33" spans="2:2" x14ac:dyDescent="0.2">
      <c r="B33" s="11"/>
    </row>
  </sheetData>
  <mergeCells count="1">
    <mergeCell ref="I28:I2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7" zoomScale="90" zoomScaleNormal="9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F46" sqref="F46"/>
    </sheetView>
  </sheetViews>
  <sheetFormatPr defaultRowHeight="12.75" x14ac:dyDescent="0.2"/>
  <cols>
    <col min="2" max="2" width="34.5703125" bestFit="1" customWidth="1"/>
    <col min="3" max="3" width="38.28515625" customWidth="1"/>
    <col min="4" max="4" width="17.42578125" customWidth="1"/>
    <col min="5" max="7" width="13.28515625" customWidth="1"/>
    <col min="8" max="9" width="12.5703125" customWidth="1"/>
    <col min="10" max="11" width="13.28515625" customWidth="1"/>
    <col min="12" max="12" width="14.28515625" customWidth="1"/>
    <col min="13" max="14" width="15.28515625" bestFit="1" customWidth="1"/>
    <col min="15" max="15" width="14.140625" customWidth="1"/>
    <col min="16" max="16" width="12" customWidth="1"/>
    <col min="18" max="18" width="12" bestFit="1" customWidth="1"/>
  </cols>
  <sheetData>
    <row r="1" spans="1:16" x14ac:dyDescent="0.2">
      <c r="C1" t="s">
        <v>0</v>
      </c>
    </row>
    <row r="3" spans="1:16" ht="13.5" thickBot="1" x14ac:dyDescent="0.25"/>
    <row r="4" spans="1:16" s="8" customFormat="1" ht="12.75" customHeight="1" x14ac:dyDescent="0.2"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</row>
    <row r="5" spans="1:16" s="9" customFormat="1" ht="21" customHeight="1" x14ac:dyDescent="0.2">
      <c r="B5" s="178" t="s">
        <v>65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80"/>
    </row>
    <row r="6" spans="1:16" s="9" customFormat="1" ht="13.5" customHeight="1" x14ac:dyDescent="0.2">
      <c r="B6" s="181" t="s">
        <v>66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3"/>
    </row>
    <row r="7" spans="1:16" s="9" customFormat="1" ht="24" customHeight="1" thickBot="1" x14ac:dyDescent="0.35">
      <c r="B7" s="184">
        <v>2018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</row>
    <row r="8" spans="1:16" ht="13.5" thickBot="1" x14ac:dyDescent="0.25">
      <c r="A8" s="4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12" t="s">
        <v>67</v>
      </c>
      <c r="P8" s="97"/>
    </row>
    <row r="9" spans="1:16" x14ac:dyDescent="0.2">
      <c r="B9" s="115"/>
      <c r="C9" s="125"/>
      <c r="D9" s="116" t="s">
        <v>1</v>
      </c>
      <c r="E9" s="80" t="s">
        <v>2</v>
      </c>
      <c r="F9" s="116" t="s">
        <v>3</v>
      </c>
      <c r="G9" s="80" t="s">
        <v>4</v>
      </c>
      <c r="H9" s="116" t="s">
        <v>5</v>
      </c>
      <c r="I9" s="80" t="s">
        <v>6</v>
      </c>
      <c r="J9" s="116" t="s">
        <v>7</v>
      </c>
      <c r="K9" s="80" t="s">
        <v>8</v>
      </c>
      <c r="L9" s="116" t="s">
        <v>9</v>
      </c>
      <c r="M9" s="80" t="s">
        <v>10</v>
      </c>
      <c r="N9" s="116" t="s">
        <v>11</v>
      </c>
      <c r="O9" s="80" t="s">
        <v>12</v>
      </c>
      <c r="P9" s="81" t="s">
        <v>13</v>
      </c>
    </row>
    <row r="10" spans="1:16" ht="13.5" thickBot="1" x14ac:dyDescent="0.25">
      <c r="B10" s="98"/>
      <c r="C10" s="126"/>
      <c r="D10" s="120" t="s">
        <v>19</v>
      </c>
      <c r="E10" s="99" t="s">
        <v>20</v>
      </c>
      <c r="F10" s="100" t="s">
        <v>21</v>
      </c>
      <c r="G10" s="99" t="s">
        <v>22</v>
      </c>
      <c r="H10" s="100" t="s">
        <v>23</v>
      </c>
      <c r="I10" s="99" t="s">
        <v>24</v>
      </c>
      <c r="J10" s="100" t="s">
        <v>25</v>
      </c>
      <c r="K10" s="99" t="s">
        <v>26</v>
      </c>
      <c r="L10" s="100" t="s">
        <v>27</v>
      </c>
      <c r="M10" s="99" t="s">
        <v>28</v>
      </c>
      <c r="N10" s="100" t="s">
        <v>29</v>
      </c>
      <c r="O10" s="99" t="s">
        <v>30</v>
      </c>
      <c r="P10" s="101" t="s">
        <v>31</v>
      </c>
    </row>
    <row r="11" spans="1:16" x14ac:dyDescent="0.2">
      <c r="B11" s="102"/>
      <c r="C11" s="127" t="s">
        <v>39</v>
      </c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1:16" x14ac:dyDescent="0.2">
      <c r="B12" s="103"/>
      <c r="C12" s="128" t="s">
        <v>40</v>
      </c>
      <c r="D12" s="162">
        <v>2464.3220000000001</v>
      </c>
      <c r="E12" s="121">
        <v>2244.317</v>
      </c>
      <c r="F12" s="121">
        <v>1582.3409999999999</v>
      </c>
      <c r="G12" s="121">
        <v>886.13199999999995</v>
      </c>
      <c r="H12" s="121">
        <v>1029.864</v>
      </c>
      <c r="I12" s="121">
        <v>1064.087</v>
      </c>
      <c r="J12" s="121">
        <v>2233.8620000000001</v>
      </c>
      <c r="K12" s="121">
        <v>2096.4340000000002</v>
      </c>
      <c r="L12" s="121">
        <v>1830.056</v>
      </c>
      <c r="M12" s="121">
        <v>1923.829</v>
      </c>
      <c r="N12" s="121">
        <v>1229.3654899999999</v>
      </c>
      <c r="O12" s="121">
        <v>1764.10519</v>
      </c>
      <c r="P12" s="117">
        <f>SUM(D12:O12)</f>
        <v>20348.714680000001</v>
      </c>
    </row>
    <row r="13" spans="1:16" x14ac:dyDescent="0.2">
      <c r="B13" s="103" t="s">
        <v>58</v>
      </c>
      <c r="C13" s="129" t="s">
        <v>59</v>
      </c>
      <c r="D13" s="16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18"/>
    </row>
    <row r="14" spans="1:16" x14ac:dyDescent="0.2">
      <c r="B14" s="103"/>
      <c r="C14" s="128" t="s">
        <v>60</v>
      </c>
      <c r="D14" s="162">
        <v>1791.65158</v>
      </c>
      <c r="E14" s="121">
        <v>1150.3356399999998</v>
      </c>
      <c r="F14" s="121">
        <v>1765.1544000000004</v>
      </c>
      <c r="G14" s="121">
        <v>2298.2449799999999</v>
      </c>
      <c r="H14" s="121">
        <v>2166.4457499999999</v>
      </c>
      <c r="I14" s="121">
        <v>1938.9426400000002</v>
      </c>
      <c r="J14" s="121">
        <v>3303.9474699999996</v>
      </c>
      <c r="K14" s="121">
        <v>3293.2894000000006</v>
      </c>
      <c r="L14" s="121">
        <v>2079.04243</v>
      </c>
      <c r="M14" s="121">
        <v>1121.6478400000001</v>
      </c>
      <c r="N14" s="121">
        <v>2151.3962200000001</v>
      </c>
      <c r="O14" s="121">
        <v>2368.5144599999999</v>
      </c>
      <c r="P14" s="117">
        <f>SUM(D14:O14)</f>
        <v>25428.612810000002</v>
      </c>
    </row>
    <row r="15" spans="1:16" x14ac:dyDescent="0.2">
      <c r="B15" s="103"/>
      <c r="C15" s="129" t="s">
        <v>13</v>
      </c>
      <c r="D15" s="16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18"/>
    </row>
    <row r="16" spans="1:16" ht="14.25" customHeight="1" thickBot="1" x14ac:dyDescent="0.25">
      <c r="B16" s="70"/>
      <c r="C16" s="130" t="s">
        <v>31</v>
      </c>
      <c r="D16" s="162">
        <f>SUM(D11:D15)</f>
        <v>4255.9735799999999</v>
      </c>
      <c r="E16" s="121">
        <f>SUM(E11:E15)</f>
        <v>3394.6526399999998</v>
      </c>
      <c r="F16" s="121">
        <f t="shared" ref="F16:O16" si="0">SUM(F11:F15)</f>
        <v>3347.4954000000002</v>
      </c>
      <c r="G16" s="121">
        <f t="shared" si="0"/>
        <v>3184.37698</v>
      </c>
      <c r="H16" s="121">
        <f t="shared" si="0"/>
        <v>3196.3097499999999</v>
      </c>
      <c r="I16" s="121">
        <f t="shared" si="0"/>
        <v>3003.0296400000002</v>
      </c>
      <c r="J16" s="121">
        <f t="shared" si="0"/>
        <v>5537.8094700000001</v>
      </c>
      <c r="K16" s="121">
        <f t="shared" si="0"/>
        <v>5389.7234000000008</v>
      </c>
      <c r="L16" s="121">
        <f t="shared" si="0"/>
        <v>3909.09843</v>
      </c>
      <c r="M16" s="121">
        <f t="shared" si="0"/>
        <v>3045.4768400000003</v>
      </c>
      <c r="N16" s="121">
        <f t="shared" si="0"/>
        <v>3380.7617099999998</v>
      </c>
      <c r="O16" s="121">
        <f t="shared" si="0"/>
        <v>4132.6196499999996</v>
      </c>
      <c r="P16" s="117">
        <f>SUM(D16:O16)</f>
        <v>45777.327490000003</v>
      </c>
    </row>
    <row r="17" spans="2:18" ht="12.75" customHeight="1" x14ac:dyDescent="0.2">
      <c r="B17" s="187" t="s">
        <v>81</v>
      </c>
      <c r="C17" s="127" t="s">
        <v>39</v>
      </c>
      <c r="D17" s="16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18"/>
    </row>
    <row r="18" spans="2:18" ht="13.5" thickBot="1" x14ac:dyDescent="0.25">
      <c r="B18" s="188"/>
      <c r="C18" s="131" t="s">
        <v>40</v>
      </c>
      <c r="D18" s="162">
        <v>22.666340796999997</v>
      </c>
      <c r="E18" s="121">
        <v>20.504572678999992</v>
      </c>
      <c r="F18" s="121">
        <v>26.173221447000003</v>
      </c>
      <c r="G18" s="121">
        <v>26.547073909999998</v>
      </c>
      <c r="H18" s="121">
        <v>30.17109370099999</v>
      </c>
      <c r="I18" s="121">
        <v>29.318781236000014</v>
      </c>
      <c r="J18" s="121">
        <v>33.010641655000001</v>
      </c>
      <c r="K18" s="121">
        <v>32.520252080000006</v>
      </c>
      <c r="L18" s="121">
        <v>30.591516476999985</v>
      </c>
      <c r="M18" s="121">
        <v>31.558704320000004</v>
      </c>
      <c r="N18" s="121">
        <v>37.157163195999992</v>
      </c>
      <c r="O18" s="121">
        <v>36.413716417000003</v>
      </c>
      <c r="P18" s="117">
        <f>SUM(D18:O18)</f>
        <v>356.63307791499994</v>
      </c>
    </row>
    <row r="19" spans="2:18" x14ac:dyDescent="0.2">
      <c r="B19" s="188"/>
      <c r="C19" s="127" t="s">
        <v>82</v>
      </c>
      <c r="D19" s="164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19"/>
    </row>
    <row r="20" spans="2:18" ht="13.5" thickBot="1" x14ac:dyDescent="0.25">
      <c r="B20" s="188"/>
      <c r="C20" s="131" t="s">
        <v>83</v>
      </c>
      <c r="D20" s="162">
        <v>259.77556742834219</v>
      </c>
      <c r="E20" s="121">
        <v>365.87224952919837</v>
      </c>
      <c r="F20" s="121">
        <v>557.90349696903593</v>
      </c>
      <c r="G20" s="121">
        <v>774.16269111169765</v>
      </c>
      <c r="H20" s="121">
        <v>739.15428481104072</v>
      </c>
      <c r="I20" s="121">
        <v>821.0306624231323</v>
      </c>
      <c r="J20" s="121">
        <v>916.86196892444423</v>
      </c>
      <c r="K20" s="121">
        <v>889.75066291660278</v>
      </c>
      <c r="L20" s="121">
        <v>809.01568054461598</v>
      </c>
      <c r="M20" s="121">
        <v>676.93210456523366</v>
      </c>
      <c r="N20" s="121">
        <v>475.80669567308399</v>
      </c>
      <c r="O20" s="121">
        <v>294.84557840325232</v>
      </c>
      <c r="P20" s="117">
        <f>SUM(D20:O20)</f>
        <v>7581.1116432996787</v>
      </c>
    </row>
    <row r="21" spans="2:18" x14ac:dyDescent="0.2">
      <c r="B21" s="188"/>
      <c r="C21" s="129" t="s">
        <v>13</v>
      </c>
      <c r="D21" s="164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19"/>
    </row>
    <row r="22" spans="2:18" ht="13.5" thickBot="1" x14ac:dyDescent="0.25">
      <c r="B22" s="189"/>
      <c r="C22" s="141" t="s">
        <v>31</v>
      </c>
      <c r="D22" s="164">
        <f>SUM(D17:D21)</f>
        <v>282.44190822534216</v>
      </c>
      <c r="E22" s="123">
        <f>SUM(E17:E21)</f>
        <v>386.37682220819835</v>
      </c>
      <c r="F22" s="123">
        <f t="shared" ref="F22:O22" si="1">SUM(F17:F21)</f>
        <v>584.07671841603587</v>
      </c>
      <c r="G22" s="123">
        <f t="shared" si="1"/>
        <v>800.70976502169765</v>
      </c>
      <c r="H22" s="123">
        <f t="shared" si="1"/>
        <v>769.32537851204074</v>
      </c>
      <c r="I22" s="123">
        <f t="shared" si="1"/>
        <v>850.34944365913236</v>
      </c>
      <c r="J22" s="123">
        <f t="shared" si="1"/>
        <v>949.8726105794442</v>
      </c>
      <c r="K22" s="123">
        <f t="shared" si="1"/>
        <v>922.27091499660276</v>
      </c>
      <c r="L22" s="123">
        <f t="shared" si="1"/>
        <v>839.607197021616</v>
      </c>
      <c r="M22" s="123">
        <f t="shared" si="1"/>
        <v>708.49080888523372</v>
      </c>
      <c r="N22" s="123">
        <f t="shared" si="1"/>
        <v>512.96385886908399</v>
      </c>
      <c r="O22" s="123">
        <f t="shared" si="1"/>
        <v>331.25929482025231</v>
      </c>
      <c r="P22" s="165">
        <f>SUM(D22:O22)</f>
        <v>7937.7447212146799</v>
      </c>
    </row>
    <row r="23" spans="2:18" x14ac:dyDescent="0.2">
      <c r="B23" s="107"/>
      <c r="C23" s="127" t="s">
        <v>39</v>
      </c>
      <c r="D23" s="16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18"/>
    </row>
    <row r="24" spans="2:18" x14ac:dyDescent="0.2">
      <c r="B24" s="140"/>
      <c r="C24" s="128" t="s">
        <v>40</v>
      </c>
      <c r="D24" s="162">
        <v>16253.872339999996</v>
      </c>
      <c r="E24" s="121">
        <v>14482.715800000002</v>
      </c>
      <c r="F24" s="121">
        <v>13386.508679999999</v>
      </c>
      <c r="G24" s="121">
        <v>13309.123359999998</v>
      </c>
      <c r="H24" s="121">
        <v>13381.400230000003</v>
      </c>
      <c r="I24" s="121">
        <v>14176.30193</v>
      </c>
      <c r="J24" s="121">
        <v>17951.315470000001</v>
      </c>
      <c r="K24" s="121">
        <v>15747.141880000001</v>
      </c>
      <c r="L24" s="121">
        <v>16173.64148</v>
      </c>
      <c r="M24" s="121">
        <v>15992.567439999999</v>
      </c>
      <c r="N24" s="121">
        <v>15535.639319999998</v>
      </c>
      <c r="O24" s="121">
        <v>15094.694289999999</v>
      </c>
      <c r="P24" s="117">
        <f>SUM(D24:O24)</f>
        <v>181484.92221999995</v>
      </c>
    </row>
    <row r="25" spans="2:18" x14ac:dyDescent="0.2">
      <c r="B25" s="103" t="s">
        <v>61</v>
      </c>
      <c r="C25" s="129" t="s">
        <v>86</v>
      </c>
      <c r="D25" s="16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18"/>
    </row>
    <row r="26" spans="2:18" x14ac:dyDescent="0.2">
      <c r="B26" s="108" t="s">
        <v>62</v>
      </c>
      <c r="C26" s="128" t="s">
        <v>87</v>
      </c>
      <c r="D26" s="162">
        <v>4886.9593600000026</v>
      </c>
      <c r="E26" s="121">
        <v>4419.0599699999975</v>
      </c>
      <c r="F26" s="121">
        <v>6793.3006499999956</v>
      </c>
      <c r="G26" s="121">
        <v>5341.4823700000006</v>
      </c>
      <c r="H26" s="121">
        <v>5682.9218899999996</v>
      </c>
      <c r="I26" s="121">
        <v>5113.079310000001</v>
      </c>
      <c r="J26" s="121">
        <v>4052.5484200000005</v>
      </c>
      <c r="K26" s="121">
        <v>4723.7542999999996</v>
      </c>
      <c r="L26" s="121">
        <v>3499.2213999999999</v>
      </c>
      <c r="M26" s="121">
        <v>3316.6625600000002</v>
      </c>
      <c r="N26" s="121">
        <v>3985.4508299999998</v>
      </c>
      <c r="O26" s="121">
        <v>5527.3303799999994</v>
      </c>
      <c r="P26" s="117">
        <f>SUM(D26:O26)</f>
        <v>57341.771439999997</v>
      </c>
      <c r="R26" s="5"/>
    </row>
    <row r="27" spans="2:18" x14ac:dyDescent="0.2">
      <c r="B27" s="109"/>
      <c r="C27" s="129" t="s">
        <v>13</v>
      </c>
      <c r="D27" s="163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18"/>
    </row>
    <row r="28" spans="2:18" ht="13.5" thickBot="1" x14ac:dyDescent="0.25">
      <c r="B28" s="110"/>
      <c r="C28" s="130" t="s">
        <v>31</v>
      </c>
      <c r="D28" s="162">
        <f>SUM(D23:D27)</f>
        <v>21140.831699999999</v>
      </c>
      <c r="E28" s="121">
        <f>SUM(E23:E27)</f>
        <v>18901.77577</v>
      </c>
      <c r="F28" s="121">
        <f t="shared" ref="F28:O28" si="2">SUM(F23:F27)</f>
        <v>20179.809329999996</v>
      </c>
      <c r="G28" s="121">
        <f t="shared" si="2"/>
        <v>18650.605729999999</v>
      </c>
      <c r="H28" s="121">
        <f t="shared" si="2"/>
        <v>19064.322120000004</v>
      </c>
      <c r="I28" s="121">
        <f t="shared" si="2"/>
        <v>19289.381240000002</v>
      </c>
      <c r="J28" s="121">
        <f>SUM(J23:J27)</f>
        <v>22003.863890000001</v>
      </c>
      <c r="K28" s="121">
        <f t="shared" si="2"/>
        <v>20470.89618</v>
      </c>
      <c r="L28" s="121">
        <f t="shared" si="2"/>
        <v>19672.862880000001</v>
      </c>
      <c r="M28" s="121">
        <f t="shared" si="2"/>
        <v>19309.23</v>
      </c>
      <c r="N28" s="121">
        <f t="shared" si="2"/>
        <v>19521.090149999996</v>
      </c>
      <c r="O28" s="121">
        <f t="shared" si="2"/>
        <v>20622.024669999999</v>
      </c>
      <c r="P28" s="117">
        <f>SUM(D28:O28)</f>
        <v>238826.69366000005</v>
      </c>
    </row>
    <row r="29" spans="2:18" x14ac:dyDescent="0.2">
      <c r="B29" s="111"/>
      <c r="C29" s="127" t="s">
        <v>39</v>
      </c>
      <c r="D29" s="16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18"/>
    </row>
    <row r="30" spans="2:18" x14ac:dyDescent="0.2">
      <c r="B30" s="103" t="s">
        <v>0</v>
      </c>
      <c r="C30" s="128" t="s">
        <v>40</v>
      </c>
      <c r="D30" s="162">
        <v>375.97300000000001</v>
      </c>
      <c r="E30" s="121">
        <v>358.31</v>
      </c>
      <c r="F30" s="121">
        <v>393.05</v>
      </c>
      <c r="G30" s="121">
        <v>386.77100000000002</v>
      </c>
      <c r="H30" s="121">
        <v>395.233</v>
      </c>
      <c r="I30" s="121">
        <v>381.82900000000001</v>
      </c>
      <c r="J30" s="121">
        <v>326.74099999999999</v>
      </c>
      <c r="K30" s="121">
        <v>391.75599999999997</v>
      </c>
      <c r="L30" s="121">
        <v>350.1354</v>
      </c>
      <c r="M30" s="121">
        <v>398.64499999999998</v>
      </c>
      <c r="N30" s="121">
        <v>373.505</v>
      </c>
      <c r="O30" s="121">
        <v>374.49190000000004</v>
      </c>
      <c r="P30" s="117">
        <f>SUM(D30:O30)</f>
        <v>4506.4403000000002</v>
      </c>
    </row>
    <row r="31" spans="2:18" x14ac:dyDescent="0.2">
      <c r="B31" s="103" t="s">
        <v>51</v>
      </c>
      <c r="C31" s="129" t="s">
        <v>59</v>
      </c>
      <c r="D31" s="163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18"/>
    </row>
    <row r="32" spans="2:18" x14ac:dyDescent="0.2">
      <c r="B32" s="108" t="s">
        <v>89</v>
      </c>
      <c r="C32" s="128" t="s">
        <v>60</v>
      </c>
      <c r="D32" s="162">
        <v>245.68441999999988</v>
      </c>
      <c r="E32" s="121">
        <v>207.57612999999998</v>
      </c>
      <c r="F32" s="121">
        <v>311.13227999999998</v>
      </c>
      <c r="G32" s="121">
        <v>402.33230000000003</v>
      </c>
      <c r="H32" s="121">
        <v>384.95916999999997</v>
      </c>
      <c r="I32" s="121">
        <v>393.00806000000006</v>
      </c>
      <c r="J32" s="121">
        <v>428.63131999999996</v>
      </c>
      <c r="K32" s="121">
        <v>433.40083999999996</v>
      </c>
      <c r="L32" s="121">
        <v>303.49644000000001</v>
      </c>
      <c r="M32" s="121">
        <v>128.64848999999998</v>
      </c>
      <c r="N32" s="121">
        <v>143.22163</v>
      </c>
      <c r="O32" s="121">
        <v>286.46215999999998</v>
      </c>
      <c r="P32" s="117">
        <f>SUM(D32:O32)</f>
        <v>3668.5532399999997</v>
      </c>
    </row>
    <row r="33" spans="2:19" x14ac:dyDescent="0.2">
      <c r="B33" s="109"/>
      <c r="C33" s="129" t="s">
        <v>13</v>
      </c>
      <c r="D33" s="163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18"/>
    </row>
    <row r="34" spans="2:19" ht="13.5" thickBot="1" x14ac:dyDescent="0.25">
      <c r="B34" s="105"/>
      <c r="C34" s="130" t="s">
        <v>31</v>
      </c>
      <c r="D34" s="162">
        <f>SUM(D29:D33)</f>
        <v>621.65741999999989</v>
      </c>
      <c r="E34" s="121">
        <f>SUM(E29:E33)</f>
        <v>565.88612999999998</v>
      </c>
      <c r="F34" s="121">
        <f t="shared" ref="F34:O34" si="3">SUM(F29:F33)</f>
        <v>704.18227999999999</v>
      </c>
      <c r="G34" s="121">
        <f t="shared" si="3"/>
        <v>789.10329999999999</v>
      </c>
      <c r="H34" s="121">
        <f t="shared" si="3"/>
        <v>780.19217000000003</v>
      </c>
      <c r="I34" s="121">
        <f t="shared" si="3"/>
        <v>774.83706000000006</v>
      </c>
      <c r="J34" s="121">
        <f t="shared" si="3"/>
        <v>755.37231999999995</v>
      </c>
      <c r="K34" s="121">
        <f t="shared" si="3"/>
        <v>825.15683999999987</v>
      </c>
      <c r="L34" s="121">
        <f t="shared" si="3"/>
        <v>653.63184000000001</v>
      </c>
      <c r="M34" s="121">
        <f t="shared" si="3"/>
        <v>527.29349000000002</v>
      </c>
      <c r="N34" s="121">
        <f t="shared" si="3"/>
        <v>516.72663</v>
      </c>
      <c r="O34" s="121">
        <f t="shared" si="3"/>
        <v>660.95406000000003</v>
      </c>
      <c r="P34" s="117">
        <f>SUM(D34:O34)</f>
        <v>8174.9935400000004</v>
      </c>
      <c r="S34" s="5"/>
    </row>
    <row r="35" spans="2:19" x14ac:dyDescent="0.2">
      <c r="B35" s="102"/>
      <c r="C35" s="127" t="s">
        <v>39</v>
      </c>
      <c r="D35" s="163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18"/>
      <c r="R35" t="s">
        <v>0</v>
      </c>
    </row>
    <row r="36" spans="2:19" x14ac:dyDescent="0.2">
      <c r="B36" s="109"/>
      <c r="C36" s="128" t="s">
        <v>40</v>
      </c>
      <c r="D36" s="162">
        <f>D12+D18+D24+D30</f>
        <v>19116.833680796997</v>
      </c>
      <c r="E36" s="121">
        <f t="shared" ref="E36:O36" si="4">E12+E18+E24+E30</f>
        <v>17105.847372679003</v>
      </c>
      <c r="F36" s="121">
        <f t="shared" si="4"/>
        <v>15388.072901446998</v>
      </c>
      <c r="G36" s="121">
        <f t="shared" si="4"/>
        <v>14608.573433909998</v>
      </c>
      <c r="H36" s="121">
        <f t="shared" si="4"/>
        <v>14836.668323701004</v>
      </c>
      <c r="I36" s="121">
        <f t="shared" si="4"/>
        <v>15651.536711236</v>
      </c>
      <c r="J36" s="121">
        <f t="shared" si="4"/>
        <v>20544.929111655001</v>
      </c>
      <c r="K36" s="121">
        <f>K12+K18+K24+K30</f>
        <v>18267.852132080003</v>
      </c>
      <c r="L36" s="121">
        <f t="shared" si="4"/>
        <v>18384.424396476999</v>
      </c>
      <c r="M36" s="121">
        <f t="shared" si="4"/>
        <v>18346.60014432</v>
      </c>
      <c r="N36" s="121">
        <f t="shared" si="4"/>
        <v>17175.666973195999</v>
      </c>
      <c r="O36" s="121">
        <f t="shared" si="4"/>
        <v>17269.705096417001</v>
      </c>
      <c r="P36" s="117">
        <f>SUM(D36:O36)</f>
        <v>206696.71027791497</v>
      </c>
    </row>
    <row r="37" spans="2:19" x14ac:dyDescent="0.2">
      <c r="B37" s="103" t="s">
        <v>63</v>
      </c>
      <c r="C37" s="129" t="s">
        <v>86</v>
      </c>
      <c r="D37" s="163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18"/>
    </row>
    <row r="38" spans="2:19" x14ac:dyDescent="0.2">
      <c r="B38" s="108" t="s">
        <v>64</v>
      </c>
      <c r="C38" s="128" t="s">
        <v>87</v>
      </c>
      <c r="D38" s="162">
        <f>D14+D20+D26+D32</f>
        <v>7184.0709274283445</v>
      </c>
      <c r="E38" s="121">
        <f t="shared" ref="E38:O38" si="5">E14+E20+E26+E32</f>
        <v>6142.8439895291958</v>
      </c>
      <c r="F38" s="121">
        <f t="shared" si="5"/>
        <v>9427.4908269690313</v>
      </c>
      <c r="G38" s="121">
        <f t="shared" si="5"/>
        <v>8816.2223411116993</v>
      </c>
      <c r="H38" s="121">
        <f t="shared" si="5"/>
        <v>8973.4810948110407</v>
      </c>
      <c r="I38" s="121">
        <f t="shared" si="5"/>
        <v>8266.0606724231329</v>
      </c>
      <c r="J38" s="121">
        <f t="shared" si="5"/>
        <v>8701.9891789244448</v>
      </c>
      <c r="K38" s="121">
        <f>K14+K20+K26+K32</f>
        <v>9340.1952029166041</v>
      </c>
      <c r="L38" s="121">
        <f t="shared" si="5"/>
        <v>6690.7759505446156</v>
      </c>
      <c r="M38" s="121">
        <f t="shared" si="5"/>
        <v>5243.890994565234</v>
      </c>
      <c r="N38" s="121">
        <f t="shared" si="5"/>
        <v>6755.8753756730839</v>
      </c>
      <c r="O38" s="121">
        <f t="shared" si="5"/>
        <v>8477.152578403251</v>
      </c>
      <c r="P38" s="117">
        <f>SUM(D38:O38)</f>
        <v>94020.04913329969</v>
      </c>
    </row>
    <row r="39" spans="2:19" x14ac:dyDescent="0.2">
      <c r="B39" s="108"/>
      <c r="C39" s="129" t="s">
        <v>13</v>
      </c>
      <c r="D39" s="166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2"/>
    </row>
    <row r="40" spans="2:19" ht="13.5" thickBot="1" x14ac:dyDescent="0.25">
      <c r="B40" s="105"/>
      <c r="C40" s="130" t="s">
        <v>31</v>
      </c>
      <c r="D40" s="172">
        <f>D36+D38</f>
        <v>26300.904608225341</v>
      </c>
      <c r="E40" s="124">
        <f t="shared" ref="E40:O40" si="6">E36+E38</f>
        <v>23248.691362208199</v>
      </c>
      <c r="F40" s="124">
        <f t="shared" si="6"/>
        <v>24815.563728416029</v>
      </c>
      <c r="G40" s="124">
        <f t="shared" si="6"/>
        <v>23424.795775021696</v>
      </c>
      <c r="H40" s="124">
        <f t="shared" si="6"/>
        <v>23810.149418512046</v>
      </c>
      <c r="I40" s="124">
        <f t="shared" si="6"/>
        <v>23917.597383659133</v>
      </c>
      <c r="J40" s="124">
        <f t="shared" si="6"/>
        <v>29246.918290579444</v>
      </c>
      <c r="K40" s="124">
        <f>K36+K38</f>
        <v>27608.047334996605</v>
      </c>
      <c r="L40" s="124">
        <f t="shared" si="6"/>
        <v>25075.200347021615</v>
      </c>
      <c r="M40" s="124">
        <f t="shared" si="6"/>
        <v>23590.491138885234</v>
      </c>
      <c r="N40" s="124">
        <f t="shared" si="6"/>
        <v>23931.542348869083</v>
      </c>
      <c r="O40" s="124">
        <f t="shared" si="6"/>
        <v>25746.857674820254</v>
      </c>
      <c r="P40" s="77">
        <f>SUM(D40:O40)</f>
        <v>300716.75941121462</v>
      </c>
      <c r="Q40" s="5" t="s">
        <v>0</v>
      </c>
    </row>
    <row r="42" spans="2:19" ht="15" x14ac:dyDescent="0.25">
      <c r="B42" s="152"/>
    </row>
    <row r="43" spans="2:19" ht="15" x14ac:dyDescent="0.25">
      <c r="B43" s="152"/>
      <c r="D43" s="5"/>
      <c r="E43" s="5"/>
      <c r="F43" s="5"/>
      <c r="G43" s="5"/>
      <c r="H43" s="5"/>
      <c r="I43" s="5"/>
    </row>
    <row r="44" spans="2:19" x14ac:dyDescent="0.2"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pans="2:19" x14ac:dyDescent="0.2"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2:19" x14ac:dyDescent="0.2"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7"/>
    </row>
    <row r="47" spans="2:19" x14ac:dyDescent="0.2"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9" spans="4:15" x14ac:dyDescent="0.2"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  <row r="50" spans="4:15" x14ac:dyDescent="0.2">
      <c r="D50" s="146"/>
      <c r="E50" s="146"/>
      <c r="F50" s="146"/>
      <c r="G50" s="146"/>
      <c r="H50" s="146"/>
      <c r="I50" s="146"/>
      <c r="J50" s="146"/>
      <c r="K50" s="146"/>
      <c r="L50" s="146"/>
    </row>
    <row r="51" spans="4:15" x14ac:dyDescent="0.2"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</row>
    <row r="53" spans="4:15" x14ac:dyDescent="0.2"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</row>
    <row r="56" spans="4:15" x14ac:dyDescent="0.2"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</sheetData>
  <mergeCells count="4">
    <mergeCell ref="B5:P5"/>
    <mergeCell ref="B6:P6"/>
    <mergeCell ref="B7:P7"/>
    <mergeCell ref="B17:B2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Kaynaklara Göre</vt:lpstr>
      <vt:lpstr>2017-2018</vt:lpstr>
      <vt:lpstr>Kuruluşlara Göre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m.suat aksoy</dc:creator>
  <cp:lastModifiedBy>Ayşe ARSLAN</cp:lastModifiedBy>
  <cp:lastPrinted>2015-12-11T08:32:51Z</cp:lastPrinted>
  <dcterms:created xsi:type="dcterms:W3CDTF">2012-10-12T10:58:19Z</dcterms:created>
  <dcterms:modified xsi:type="dcterms:W3CDTF">2019-01-18T12:43:48Z</dcterms:modified>
</cp:coreProperties>
</file>